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개요" sheetId="1" r:id="rId4"/>
    <sheet state="visible" name="1주차" sheetId="2" r:id="rId5"/>
    <sheet state="visible" name="2주차" sheetId="3" r:id="rId6"/>
    <sheet state="visible" name="3주차" sheetId="4" r:id="rId7"/>
  </sheets>
  <definedNames/>
  <calcPr/>
</workbook>
</file>

<file path=xl/sharedStrings.xml><?xml version="1.0" encoding="utf-8"?>
<sst xmlns="http://schemas.openxmlformats.org/spreadsheetml/2006/main" count="399" uniqueCount="124">
  <si>
    <t>바벨메디슨 3주 피킹 프로그램</t>
  </si>
  <si>
    <t>1.사랑하는 기말형님 편의상 편하게 말하겠습니다.</t>
  </si>
  <si>
    <t xml:space="preserve">본프로그램은 피킹프로그램입니다. 간단히 말해서 마무리 프로그램입니다 .형님도 아시다시피 </t>
  </si>
  <si>
    <t>시합이 다가오면 시합당일날 썡쌩한 컨디션을 위해 운동의 강도는 줄이되, 힘은 그대로 남겨야합니다.</t>
  </si>
  <si>
    <t>아무리 훈련을 빡세게해도 시합당일날 지쳐있다면 그건 망한겁니다.</t>
  </si>
  <si>
    <t>즉, 피킹프로그램은 힘을 기르는 방법이 아니라, 자신의 100%컨디션을 내기 위한 방법입니다.</t>
  </si>
  <si>
    <t xml:space="preserve">힘을 기르는 방법이 아닙니다. </t>
  </si>
  <si>
    <t>RPE x는 (10-x회) 가능하다는 의미입니다.</t>
  </si>
  <si>
    <t>예를 들어서 알피이 10이면 10-10은 0, 즉 0번 더들수있다는거고</t>
  </si>
  <si>
    <t>알피이 9면 10-9는 1 한번 더들수있습니다.</t>
  </si>
  <si>
    <t>알피이 8이면 10-8은 2. 즉 두번더들수 있습니다.</t>
  </si>
  <si>
    <t>실례를 들면, 5알엠으로 2회를 하고 운동을 접었다면. 그상황에서 3번을 더 들수있기에 알피이 7상태입니다.</t>
  </si>
  <si>
    <t>일반적으로 스트렝스프로그램 기준 알피이는 7.8.9.10까지만 체크합니다. 그이하는 특정목적이 없는 이상 의미가 없습니다.</t>
  </si>
  <si>
    <t>우선 RPE에 대해서 설명해보겠습니다. RPE는 특정무게가 아니라 상태입니다.ㅇ</t>
  </si>
  <si>
    <t>예를 들어서 원알엠이 100인 사람이 있습니다. 이사람이 평상시에는 원알엠 100이 가능하지만</t>
  </si>
  <si>
    <t xml:space="preserve">전날 술을 많이 마셨다거나 한다면, 몸의 컨디션이 구려져서 원알엠의 50퍼가 될수도 있습니다. </t>
  </si>
  <si>
    <t>반대로 이상하게 컨디션이 엄청 좋다면 원알엠이 150이 될수 있겠죠.</t>
  </si>
  <si>
    <t>일반적으로 원알엠의 95퍼로 1회했을때가  알피이 9라고 합니다. 한번 더할수있단느 의미입니다.</t>
  </si>
  <si>
    <t>컨디션이 평범할떄 100*0.95 즉, 95킬로로 1회들었을떄가 알피이9 입니다.</t>
  </si>
  <si>
    <t>그러나 컨디션이 구려서 원알엠이 50이 된상태라면 50*0.95로 1회 든 상태가 알피이 9이빈다.</t>
  </si>
  <si>
    <t>역으로 컨디션이 좋아서 원알엠이 150이 된상태라면 150*0.95, 즉 135로 1회 들었을떄가 알피이 9입니다.</t>
  </si>
  <si>
    <t>무게는 다 다르지만 상태는 전부다 알피이 9로 같습니다.</t>
  </si>
  <si>
    <t>이프로그램은 주4일 운동합니다. 다만 정해진 요일은 없습니다. 월수금일을 해도 좋고 월화 목금을 해도 좋습니다.</t>
  </si>
  <si>
    <t xml:space="preserve">월화수목 같은 미친짓만 안하면 됩니다. </t>
  </si>
  <si>
    <t>프로그램 설명해보겠습니다.</t>
  </si>
  <si>
    <t>본프로그램은 순서에 파란색인놈과 초록색인놈이 있습니다.</t>
  </si>
  <si>
    <t xml:space="preserve">파란색인놈은 첫세트가 전부다 1회1셋인데 이방법으로 그날의 컨디션을 체크합니다. </t>
  </si>
  <si>
    <t xml:space="preserve">제가 기본으로 세팅한 무게보다 가벼울떄 알피이 8이 나와버린다면 어쩔수없지만, </t>
  </si>
  <si>
    <t>제가 설정해둔 무게가 알피이가 낮게나오면 5%씩 올리면 됩니다.</t>
  </si>
  <si>
    <t>예를 들어서 왼쪽에서 92가 알피이 8목표인데. 92로 했을떄. 알피이가 7이었다.? 알피이가 1이 차이나니깐</t>
  </si>
  <si>
    <t>92*1.05 즉. 96.6 을 올려서 다시 시도해보시면 됩니다.</t>
  </si>
  <si>
    <t xml:space="preserve">1회1셋. 싱글즈라면 알피이 1당 중량 5퍼센트정도 차이납니다. </t>
  </si>
  <si>
    <t>근데 3회이상은 알피이 진심 잘 안맞습니다. 너무 신경쓰지마세요. 파란색이 중요합니다.</t>
  </si>
  <si>
    <t xml:space="preserve">열을 보면 에이.씨.이가 있습니다. 각 운동종목들의 첫번째 세트이니다. 이때는 1회 1셋씩 워밍업을 해가면서 </t>
  </si>
  <si>
    <t>목표 알피이가 8이 될때까지 올립니다. 그런데, 지금 스쿼트+벨트는 92킬로라고 적혀있습니다. 이건 제가 지금 무게를</t>
  </si>
  <si>
    <t xml:space="preserve">100으로 설정했기 때문입니다. 일반적으로 컨디션이 보통이라면 원알엠의 92퍼로 한번 들었을때 (2번정도 더 들수있는 상태)가 RPE 8 이기 때문입니다. </t>
  </si>
  <si>
    <t>그런데 역으로 저 무게보다 더 적게 들었는데 RPE가 8이 되버렸다면..? 네. 컨디션이 구린상태라는겁니다.</t>
  </si>
  <si>
    <t>역으로 저 무게보다 더 무겁게 들었다면, (92보다 무겁게) 지금 컨디션이 좋거나 과거의 자신의 몸상태보다 더 힘이 쎄졌다는 의미입니다.</t>
  </si>
  <si>
    <t>모든운동의 첫세트는 기준점 같은겁니다. 목표 알피이를 신경쓰시면서 1회1셋씩 올려보세요. 써져있는것보다 많이 치면 힘이 더쎄지거나 컨디션이 더좋은거고</t>
  </si>
  <si>
    <t>저것보다 못치면 힘이 더 약해졌거나, 컨디션이 구리다는겁니다.</t>
  </si>
  <si>
    <t>그리고 순서 에이의 운동에 그날 자기가 알피이 8이라고 느낀상태를 쓰시면 B무게가 자동으로 설정이 됩니다.</t>
  </si>
  <si>
    <t>그날의 컨디션측정으로 첫세트를 이용하고, 그게 다음세트에 연동되도록 수식을 짜놨습니다.</t>
  </si>
  <si>
    <t xml:space="preserve">원문을 보면 e1rm 이라는게 있습니다 .estimated 1rm  의 약자인데. 추정원알엠을 말합니다. 모든운동의 첫 세트에서 </t>
  </si>
  <si>
    <t>컨디션을 체크하고, 거기서 나온 추정원알엠을 바탕으로 자동으로 백오프셋이 나오도록 설정했습니다.</t>
  </si>
  <si>
    <t>그리고 순서 b의 경우는 목표알피이에 상관없음이라고 써놨는데, 말그대로 상관없습니다.  알피이가 몇이든 그냥 하시면 됩니다.</t>
  </si>
  <si>
    <t xml:space="preserve">초록색은 보조운동입니다. </t>
  </si>
  <si>
    <t xml:space="preserve">원문을 보면 이런식으로 되어있습니다. 저는 세트간 피로도가 아예 안쌓인다는 가정으로 했는데 </t>
  </si>
  <si>
    <t xml:space="preserve">이건 현실적으로 매우힘듭니다. (휴식시간이 길면 피로도가 체감 안될수도 있습니다만..) </t>
  </si>
  <si>
    <t xml:space="preserve">그러므로  초록색 운동의 첫칸을 기준점으로 또 알피이를 조정해야합니다. </t>
  </si>
  <si>
    <t>이표에서 역연산을 해서 다시 구하는 방법이 있을수도 있겠습니다만, 솔직히 그건 인간이 할짓이 못됩니다.</t>
  </si>
  <si>
    <t>매우 복잡합니다.  솔직히 말하면.. 그냥 무거우면 무게좀 까시고 가벼우시면 무게좀 올리시면 됩니다. 초록색은 보조입니다.</t>
  </si>
  <si>
    <t xml:space="preserve">보조는 아주 세밀하게 할필요는 없습니다.  </t>
  </si>
  <si>
    <t xml:space="preserve">혹여 너무 가볍게했다해도 </t>
  </si>
  <si>
    <t>막세트는 알피이 상관없이 걍 끝까지 조지기에 언더트레이닝이 될 확률을 희박합니다.</t>
  </si>
  <si>
    <t>2초정지스쿼트. 1초정지 벤치 2초정지 벤치. 가슴핀벤치 이런거 안해보셨을텐데</t>
  </si>
  <si>
    <t>넘 걱정하지마시고, 그냥 1회1셋씩 무게 올려나가면서 적절한 알피이 찾아보시면 됩니다.</t>
  </si>
  <si>
    <t>Barbell Medicine Peaking Program 3 weeks Fast</t>
  </si>
  <si>
    <t>스+벨 o</t>
  </si>
  <si>
    <t>스+벨x</t>
  </si>
  <si>
    <t>2초정스</t>
  </si>
  <si>
    <t>1초벤</t>
  </si>
  <si>
    <t>2초벤</t>
  </si>
  <si>
    <t>클그벤</t>
  </si>
  <si>
    <t>슴핀벤</t>
  </si>
  <si>
    <t>데</t>
  </si>
  <si>
    <t>루마</t>
  </si>
  <si>
    <t>데피싯</t>
  </si>
  <si>
    <t>밀프</t>
  </si>
  <si>
    <t>1RM기입</t>
  </si>
  <si>
    <r>
      <rPr>
        <rFont val="Calibri"/>
        <color rgb="FF000000"/>
        <sz val="12.0"/>
      </rPr>
      <t>1</t>
    </r>
    <r>
      <rPr>
        <rFont val="돋움"/>
        <color rgb="FF000000"/>
        <sz val="12.0"/>
      </rPr>
      <t>주</t>
    </r>
  </si>
  <si>
    <t>1일차</t>
  </si>
  <si>
    <t>2일차</t>
  </si>
  <si>
    <t>순서</t>
  </si>
  <si>
    <t>운동</t>
  </si>
  <si>
    <t>세트</t>
  </si>
  <si>
    <t>횟수</t>
  </si>
  <si>
    <t>무게</t>
  </si>
  <si>
    <t>목표 RPE</t>
  </si>
  <si>
    <t>A</t>
  </si>
  <si>
    <r>
      <rPr>
        <rFont val="돋움"/>
        <color rgb="FF000000"/>
        <sz val="12.0"/>
      </rPr>
      <t>스쿼트</t>
    </r>
    <r>
      <rPr>
        <rFont val="Calibri"/>
        <color rgb="FF000000"/>
        <sz val="12.0"/>
      </rPr>
      <t>+</t>
    </r>
    <r>
      <rPr>
        <rFont val="돋움"/>
        <color rgb="FF000000"/>
        <sz val="12.0"/>
      </rPr>
      <t>벨트</t>
    </r>
  </si>
  <si>
    <t>데드+벨트</t>
  </si>
  <si>
    <t>B</t>
  </si>
  <si>
    <t>스쿼트+벨트</t>
  </si>
  <si>
    <t>상관없음</t>
  </si>
  <si>
    <t>C</t>
  </si>
  <si>
    <t>1초정지 벤치</t>
  </si>
  <si>
    <t>D</t>
  </si>
  <si>
    <t>클로즈그립벤치</t>
  </si>
  <si>
    <t>E</t>
  </si>
  <si>
    <t>가슴 핀벤치프레스</t>
  </si>
  <si>
    <t>F</t>
  </si>
  <si>
    <t>G</t>
  </si>
  <si>
    <t>스쿼트+벨트x</t>
  </si>
  <si>
    <t>H</t>
  </si>
  <si>
    <t>I</t>
  </si>
  <si>
    <t>3일차</t>
  </si>
  <si>
    <t>4일차</t>
  </si>
  <si>
    <t>목표RPE</t>
  </si>
  <si>
    <t>2초정지스쿼트</t>
  </si>
  <si>
    <t>데피싯데드리프트</t>
  </si>
  <si>
    <t>2초정지벤치프레스</t>
  </si>
  <si>
    <t>밀리터리프레스</t>
  </si>
  <si>
    <t>루마데드</t>
  </si>
  <si>
    <r>
      <t>2</t>
    </r>
    <r>
      <rPr>
        <rFont val="돋움"/>
        <color rgb="FF000000"/>
        <sz val="12.0"/>
      </rPr>
      <t>주</t>
    </r>
  </si>
  <si>
    <r>
      <rPr>
        <rFont val="돋움"/>
        <color rgb="FF000000"/>
        <sz val="12.0"/>
      </rPr>
      <t>스쿼트</t>
    </r>
    <r>
      <rPr>
        <rFont val="Calibri"/>
        <color rgb="FF000000"/>
        <sz val="12.0"/>
      </rPr>
      <t>+</t>
    </r>
    <r>
      <rPr>
        <rFont val="돋움"/>
        <color rgb="FF000000"/>
        <sz val="12.0"/>
      </rPr>
      <t>벨트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</si>
  <si>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</si>
  <si>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3</t>
    </r>
    <r>
      <rPr>
        <rFont val="돋움"/>
        <color rgb="FF000000"/>
        <sz val="12.0"/>
      </rPr>
      <t>주</t>
    </r>
  </si>
  <si>
    <r>
      <rPr>
        <rFont val="돋움"/>
        <color rgb="FF000000"/>
        <sz val="12.0"/>
      </rPr>
      <t>스쿼트</t>
    </r>
    <r>
      <rPr>
        <rFont val="Calibri"/>
        <color rgb="FF000000"/>
        <sz val="12.0"/>
      </rPr>
      <t>+</t>
    </r>
    <r>
      <rPr>
        <rFont val="돋움"/>
        <color rgb="FF000000"/>
        <sz val="12.0"/>
      </rPr>
      <t>벨트</t>
    </r>
  </si>
  <si>
    <t>1초벤치</t>
  </si>
  <si>
    <t>이날은 모든 운동을 1차시도 무게까지만 싱글즈로 해봅니다.</t>
  </si>
  <si>
    <t>백오프세트는 하지 않습니다. 또한 데드리프트의 경우는 아예</t>
  </si>
  <si>
    <t xml:space="preserve"> F</t>
  </si>
  <si>
    <t>데드리프트</t>
  </si>
  <si>
    <t>하지않거나 , 아주 가벼운 무게로   표에 써져있는 대로 RPE 8</t>
  </si>
  <si>
    <t>모든 운동을 1차시도 무게까지만 싱글즈로 해봅니다. 그리고 정해진 대로만 백오프</t>
  </si>
  <si>
    <t>정도로만 하셔야 합니다.</t>
  </si>
  <si>
    <t>세트를 수행합니다. 데드리프트의 경우는 백오프세트 없이 1차시도 무게 까지만</t>
  </si>
  <si>
    <t>이날은 시합날로부터  2~3일 전인게 이상적입니다.</t>
  </si>
  <si>
    <t>싱글즈를 해봅니다. 이날은 시합날로부터  4~5일전인게 이상적입니다.</t>
  </si>
  <si>
    <t>시합!</t>
  </si>
  <si>
    <t>스쿼트</t>
  </si>
  <si>
    <t>이제 곧 시합입니다.</t>
  </si>
  <si>
    <t>벤치</t>
  </si>
  <si>
    <t>아무것도 하지 않고, 최대한 휴식을 취합니다.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</si>
</sst>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Arial"/>
    </font>
    <font>
      <b/>
      <sz val="22.0"/>
      <color rgb="FF0C0C0C"/>
      <name val="Calibri"/>
    </font>
    <font>
      <color rgb="FF000000"/>
      <name val="Calibri"/>
    </font>
    <font>
      <sz val="11.0"/>
      <color rgb="FF000000"/>
      <name val="Calibri"/>
    </font>
    <font>
      <sz val="11.0"/>
      <color rgb="FF000000"/>
    </font>
    <font>
      <sz val="12.0"/>
      <color rgb="FF000000"/>
      <name val="Calibri"/>
    </font>
    <font>
      <sz val="12.0"/>
      <color rgb="FF000000"/>
      <name val="Dotum"/>
    </font>
    <font>
      <sz val="9.0"/>
      <color rgb="FF000000"/>
      <name val="Calibri"/>
    </font>
    <font>
      <b/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2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5" fillId="0" fontId="4" numFmtId="0" xfId="0" applyAlignment="1" applyBorder="1" applyFont="1">
      <alignment readingOrder="0" vertical="center"/>
    </xf>
    <xf borderId="5" fillId="0" fontId="4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4" numFmtId="0" xfId="0" applyAlignment="1" applyBorder="1" applyFont="1">
      <alignment vertical="center"/>
    </xf>
    <xf borderId="0" fillId="0" fontId="5" numFmtId="0" xfId="0" applyAlignment="1" applyFont="1">
      <alignment vertical="bottom"/>
    </xf>
    <xf borderId="0" fillId="0" fontId="3" numFmtId="0" xfId="0" applyAlignment="1" applyFont="1">
      <alignment vertical="bottom"/>
    </xf>
    <xf borderId="7" fillId="0" fontId="6" numFmtId="0" xfId="0" applyAlignment="1" applyBorder="1" applyFont="1">
      <alignment vertical="bottom"/>
    </xf>
    <xf borderId="8" fillId="2" fontId="6" numFmtId="0" xfId="0" applyAlignment="1" applyBorder="1" applyFill="1" applyFont="1">
      <alignment vertical="bottom"/>
    </xf>
    <xf borderId="2" fillId="0" fontId="5" numFmtId="0" xfId="0" applyAlignment="1" applyBorder="1" applyFont="1">
      <alignment vertical="bottom"/>
    </xf>
    <xf borderId="7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8" fillId="2" fontId="3" numFmtId="0" xfId="0" applyAlignment="1" applyBorder="1" applyFont="1">
      <alignment vertical="center"/>
    </xf>
    <xf borderId="7" fillId="0" fontId="3" numFmtId="0" xfId="0" applyAlignment="1" applyBorder="1" applyFont="1">
      <alignment vertical="center"/>
    </xf>
    <xf borderId="9" fillId="0" fontId="6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9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10" fillId="0" fontId="3" numFmtId="0" xfId="0" applyAlignment="1" applyBorder="1" applyFont="1">
      <alignment vertical="center"/>
    </xf>
    <xf borderId="2" fillId="0" fontId="3" numFmtId="0" xfId="0" applyAlignment="1" applyBorder="1" applyFont="1">
      <alignment vertical="bottom"/>
    </xf>
    <xf borderId="9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bottom"/>
    </xf>
    <xf borderId="8" fillId="3" fontId="3" numFmtId="0" xfId="0" applyAlignment="1" applyBorder="1" applyFill="1" applyFont="1">
      <alignment vertical="bottom"/>
    </xf>
    <xf borderId="11" fillId="3" fontId="3" numFmtId="0" xfId="0" applyAlignment="1" applyBorder="1" applyFont="1">
      <alignment vertical="bottom"/>
    </xf>
    <xf borderId="10" fillId="0" fontId="3" numFmtId="0" xfId="0" applyAlignment="1" applyBorder="1" applyFont="1">
      <alignment vertical="bottom"/>
    </xf>
    <xf borderId="12" fillId="0" fontId="3" numFmtId="0" xfId="0" applyAlignment="1" applyBorder="1" applyFont="1">
      <alignment vertical="bottom"/>
    </xf>
    <xf borderId="12" fillId="0" fontId="3" numFmtId="0" xfId="0" applyAlignment="1" applyBorder="1" applyFont="1">
      <alignment vertical="center"/>
    </xf>
    <xf borderId="8" fillId="3" fontId="3" numFmtId="0" xfId="0" applyAlignment="1" applyBorder="1" applyFont="1">
      <alignment vertical="center"/>
    </xf>
    <xf borderId="13" fillId="3" fontId="3" numFmtId="0" xfId="0" applyAlignment="1" applyBorder="1" applyFont="1">
      <alignment vertical="bottom"/>
    </xf>
    <xf borderId="6" fillId="0" fontId="3" numFmtId="0" xfId="0" applyAlignment="1" applyBorder="1" applyFont="1">
      <alignment vertical="center"/>
    </xf>
    <xf borderId="11" fillId="3" fontId="3" numFmtId="0" xfId="0" applyAlignment="1" applyBorder="1" applyFont="1">
      <alignment vertical="center"/>
    </xf>
    <xf borderId="13" fillId="3" fontId="3" numFmtId="0" xfId="0" applyAlignment="1" applyBorder="1" applyFont="1">
      <alignment vertical="center"/>
    </xf>
    <xf borderId="7" fillId="0" fontId="5" numFmtId="0" xfId="0" applyAlignment="1" applyBorder="1" applyFont="1">
      <alignment vertical="bottom"/>
    </xf>
    <xf borderId="11" fillId="2" fontId="3" numFmtId="0" xfId="0" applyAlignment="1" applyBorder="1" applyFont="1">
      <alignment vertical="center"/>
    </xf>
    <xf borderId="11" fillId="2" fontId="6" numFmtId="0" xfId="0" applyAlignment="1" applyBorder="1" applyFont="1">
      <alignment vertical="bottom"/>
    </xf>
    <xf borderId="14" fillId="4" fontId="3" numFmtId="0" xfId="0" applyAlignment="1" applyBorder="1" applyFill="1" applyFont="1">
      <alignment vertical="center"/>
    </xf>
    <xf borderId="15" fillId="4" fontId="3" numFmtId="0" xfId="0" applyAlignment="1" applyBorder="1" applyFont="1">
      <alignment vertical="center"/>
    </xf>
    <xf borderId="16" fillId="4" fontId="3" numFmtId="0" xfId="0" applyAlignment="1" applyBorder="1" applyFont="1">
      <alignment vertical="center"/>
    </xf>
    <xf borderId="17" fillId="4" fontId="3" numFmtId="0" xfId="0" applyAlignment="1" applyBorder="1" applyFont="1">
      <alignment vertical="center"/>
    </xf>
    <xf borderId="18" fillId="4" fontId="3" numFmtId="0" xfId="0" applyAlignment="1" applyBorder="1" applyFont="1">
      <alignment vertical="center"/>
    </xf>
    <xf borderId="19" fillId="4" fontId="3" numFmtId="0" xfId="0" applyAlignment="1" applyBorder="1" applyFont="1">
      <alignment vertical="center"/>
    </xf>
    <xf borderId="20" fillId="2" fontId="3" numFmtId="0" xfId="0" applyAlignment="1" applyBorder="1" applyFont="1">
      <alignment vertical="bottom"/>
    </xf>
    <xf borderId="21" fillId="0" fontId="3" numFmtId="0" xfId="0" applyAlignment="1" applyBorder="1" applyFont="1">
      <alignment vertical="bottom"/>
    </xf>
    <xf borderId="20" fillId="0" fontId="3" numFmtId="0" xfId="0" applyAlignment="1" applyBorder="1" applyFont="1">
      <alignment vertical="bottom"/>
    </xf>
    <xf borderId="22" fillId="0" fontId="3" numFmtId="0" xfId="0" applyAlignment="1" applyBorder="1" applyFont="1">
      <alignment vertical="bottom"/>
    </xf>
    <xf borderId="1" fillId="0" fontId="7" numFmtId="0" xfId="0" applyAlignment="1" applyBorder="1" applyFont="1">
      <alignment vertical="bottom"/>
    </xf>
    <xf borderId="2" fillId="0" fontId="7" numFmtId="0" xfId="0" applyAlignment="1" applyBorder="1" applyFont="1">
      <alignment vertical="bottom"/>
    </xf>
    <xf borderId="2" fillId="0" fontId="7" numFmtId="0" xfId="0" applyAlignment="1" applyBorder="1" applyFont="1">
      <alignment vertical="center"/>
    </xf>
    <xf borderId="3" fillId="0" fontId="7" numFmtId="0" xfId="0" applyAlignment="1" applyBorder="1" applyFont="1">
      <alignment vertical="center"/>
    </xf>
    <xf borderId="23" fillId="0" fontId="7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center"/>
    </xf>
    <xf borderId="12" fillId="0" fontId="7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5" fillId="0" fontId="7" numFmtId="0" xfId="0" applyAlignment="1" applyBorder="1" applyFont="1">
      <alignment vertical="bottom"/>
    </xf>
    <xf borderId="5" fillId="0" fontId="7" numFmtId="0" xfId="0" applyAlignment="1" applyBorder="1" applyFont="1">
      <alignment vertical="center"/>
    </xf>
    <xf borderId="6" fillId="0" fontId="7" numFmtId="0" xfId="0" applyAlignment="1" applyBorder="1" applyFont="1">
      <alignment vertical="center"/>
    </xf>
    <xf borderId="24" fillId="4" fontId="3" numFmtId="0" xfId="0" applyAlignment="1" applyBorder="1" applyFont="1">
      <alignment vertical="center"/>
    </xf>
    <xf borderId="25" fillId="4" fontId="3" numFmtId="0" xfId="0" applyAlignment="1" applyBorder="1" applyFont="1">
      <alignment vertical="center"/>
    </xf>
    <xf borderId="26" fillId="4" fontId="3" numFmtId="0" xfId="0" applyAlignment="1" applyBorder="1" applyFont="1">
      <alignment vertical="center"/>
    </xf>
    <xf borderId="8" fillId="4" fontId="3" numFmtId="0" xfId="0" applyAlignment="1" applyBorder="1" applyFont="1">
      <alignment vertical="center"/>
    </xf>
    <xf borderId="11" fillId="4" fontId="3" numFmtId="0" xfId="0" applyAlignment="1" applyBorder="1" applyFont="1">
      <alignment vertical="center"/>
    </xf>
    <xf borderId="13" fillId="4" fontId="3" numFmtId="0" xfId="0" applyAlignment="1" applyBorder="1" applyFont="1">
      <alignment vertical="center"/>
    </xf>
    <xf borderId="9" fillId="0" fontId="8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35</xdr:row>
      <xdr:rowOff>0</xdr:rowOff>
    </xdr:from>
    <xdr:ext cx="6391275" cy="2400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5295900" cy="28860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71</xdr:row>
      <xdr:rowOff>9525</xdr:rowOff>
    </xdr:from>
    <xdr:ext cx="1762125" cy="6286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80</xdr:row>
      <xdr:rowOff>0</xdr:rowOff>
    </xdr:from>
    <xdr:ext cx="3829050" cy="96202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88</xdr:row>
      <xdr:rowOff>0</xdr:rowOff>
    </xdr:from>
    <xdr:ext cx="4495800" cy="20097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102</xdr:row>
      <xdr:rowOff>0</xdr:rowOff>
    </xdr:from>
    <xdr:ext cx="6419850" cy="933450"/>
    <xdr:pic>
      <xdr:nvPicPr>
        <xdr:cNvPr id="0" name="image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108</xdr:row>
      <xdr:rowOff>0</xdr:rowOff>
    </xdr:from>
    <xdr:ext cx="11715750" cy="1009650"/>
    <xdr:pic>
      <xdr:nvPicPr>
        <xdr:cNvPr id="0" name="image7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3" width="7.63"/>
  </cols>
  <sheetData>
    <row r="1" ht="16.5" customHeight="1">
      <c r="A1" s="1" t="s">
        <v>0</v>
      </c>
    </row>
    <row r="2" ht="16.5" customHeight="1"/>
    <row r="3" ht="16.5" customHeight="1"/>
    <row r="4" ht="16.5" customHeight="1"/>
    <row r="5" ht="16.5" customHeight="1"/>
    <row r="6" ht="16.5" customHeight="1">
      <c r="A6" s="2" t="s">
        <v>1</v>
      </c>
    </row>
    <row r="7" ht="16.5" customHeight="1">
      <c r="A7" s="2" t="s">
        <v>2</v>
      </c>
    </row>
    <row r="8" ht="16.5" customHeight="1">
      <c r="A8" s="2" t="s">
        <v>3</v>
      </c>
    </row>
    <row r="9" ht="16.5" customHeight="1">
      <c r="A9" s="2" t="s">
        <v>4</v>
      </c>
    </row>
    <row r="10" ht="16.5" customHeight="1"/>
    <row r="11" ht="16.5" customHeight="1">
      <c r="A11" s="2" t="s">
        <v>5</v>
      </c>
    </row>
    <row r="12" ht="16.5" customHeight="1">
      <c r="A12" s="2" t="s">
        <v>6</v>
      </c>
    </row>
    <row r="13" ht="16.5" customHeight="1"/>
    <row r="14" ht="16.5" customHeight="1">
      <c r="A14" s="2" t="s">
        <v>7</v>
      </c>
    </row>
    <row r="15" ht="16.5" customHeight="1">
      <c r="A15" s="2" t="s">
        <v>8</v>
      </c>
    </row>
    <row r="16" ht="16.5" customHeight="1">
      <c r="A16" s="2" t="s">
        <v>9</v>
      </c>
    </row>
    <row r="17" ht="16.5" customHeight="1">
      <c r="A17" s="2" t="s">
        <v>10</v>
      </c>
    </row>
    <row r="18" ht="16.5" customHeight="1">
      <c r="A18" s="2" t="s">
        <v>11</v>
      </c>
    </row>
    <row r="19" ht="16.5" customHeight="1">
      <c r="A19" s="2" t="s">
        <v>12</v>
      </c>
    </row>
    <row r="20" ht="16.5" customHeight="1"/>
    <row r="21" ht="16.5" customHeight="1">
      <c r="A21" s="2" t="s">
        <v>13</v>
      </c>
    </row>
    <row r="22" ht="16.5" customHeight="1">
      <c r="A22" s="2" t="s">
        <v>14</v>
      </c>
    </row>
    <row r="23" ht="16.5" customHeight="1">
      <c r="A23" s="2" t="s">
        <v>15</v>
      </c>
    </row>
    <row r="24" ht="16.5" customHeight="1">
      <c r="A24" s="2" t="s">
        <v>16</v>
      </c>
    </row>
    <row r="25" ht="16.5" customHeight="1"/>
    <row r="26" ht="16.5" customHeight="1">
      <c r="A26" s="2" t="s">
        <v>17</v>
      </c>
    </row>
    <row r="27" ht="16.5" customHeight="1">
      <c r="A27" s="2" t="s">
        <v>18</v>
      </c>
    </row>
    <row r="28" ht="16.5" customHeight="1">
      <c r="A28" s="2" t="s">
        <v>19</v>
      </c>
    </row>
    <row r="29" ht="16.5" customHeight="1">
      <c r="A29" s="2" t="s">
        <v>20</v>
      </c>
    </row>
    <row r="30" ht="16.5" customHeight="1">
      <c r="A30" s="2" t="s">
        <v>21</v>
      </c>
    </row>
    <row r="31" ht="16.5" customHeight="1"/>
    <row r="32" ht="16.5" customHeight="1">
      <c r="A32" s="2" t="s">
        <v>22</v>
      </c>
    </row>
    <row r="33" ht="16.5" customHeight="1">
      <c r="A33" s="2" t="s">
        <v>23</v>
      </c>
    </row>
    <row r="34" ht="16.5" customHeight="1"/>
    <row r="35" ht="16.5" customHeight="1">
      <c r="A35" s="2" t="s">
        <v>24</v>
      </c>
    </row>
    <row r="36" ht="16.5" customHeight="1"/>
    <row r="37" ht="16.5" customHeight="1"/>
    <row r="38" ht="16.5" customHeight="1">
      <c r="M38" s="2" t="s">
        <v>25</v>
      </c>
    </row>
    <row r="39" ht="16.5" customHeight="1">
      <c r="M39" s="2" t="s">
        <v>26</v>
      </c>
    </row>
    <row r="40" ht="16.5" customHeight="1">
      <c r="M40" s="2" t="s">
        <v>27</v>
      </c>
    </row>
    <row r="41" ht="16.5" customHeight="1">
      <c r="M41" s="2" t="s">
        <v>28</v>
      </c>
    </row>
    <row r="42" ht="16.5" customHeight="1">
      <c r="M42" s="2" t="s">
        <v>29</v>
      </c>
    </row>
    <row r="43" ht="16.5" customHeight="1">
      <c r="M43" s="2" t="s">
        <v>30</v>
      </c>
    </row>
    <row r="44" ht="16.5" customHeight="1">
      <c r="M44" s="2" t="s">
        <v>31</v>
      </c>
    </row>
    <row r="45" ht="16.5" customHeight="1">
      <c r="M45" s="2" t="s">
        <v>32</v>
      </c>
    </row>
    <row r="46" ht="16.5" customHeight="1"/>
    <row r="47" ht="16.5" customHeight="1"/>
    <row r="48" ht="16.5" customHeight="1">
      <c r="A48" s="2" t="s">
        <v>33</v>
      </c>
    </row>
    <row r="49" ht="16.5" customHeight="1">
      <c r="A49" s="2" t="s">
        <v>34</v>
      </c>
    </row>
    <row r="50" ht="16.5" customHeight="1">
      <c r="A50" s="2" t="s">
        <v>35</v>
      </c>
    </row>
    <row r="51" ht="16.5" customHeight="1">
      <c r="A51" s="2" t="s">
        <v>36</v>
      </c>
    </row>
    <row r="52" ht="16.5" customHeight="1">
      <c r="A52" s="2" t="s">
        <v>37</v>
      </c>
    </row>
    <row r="53" ht="16.5" customHeight="1">
      <c r="A53" s="2" t="s">
        <v>38</v>
      </c>
    </row>
    <row r="54" ht="16.5" customHeight="1">
      <c r="A54" s="2" t="s">
        <v>39</v>
      </c>
    </row>
    <row r="55" ht="16.5" customHeight="1"/>
    <row r="56" ht="16.5" customHeight="1">
      <c r="A56" s="2" t="s">
        <v>40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>
      <c r="A71" s="2" t="s">
        <v>41</v>
      </c>
    </row>
    <row r="72" ht="16.5" customHeight="1"/>
    <row r="73" ht="16.5" customHeight="1"/>
    <row r="74" ht="16.5" customHeight="1"/>
    <row r="75" ht="16.5" customHeight="1"/>
    <row r="76" ht="16.5" customHeight="1">
      <c r="A76" s="2" t="s">
        <v>42</v>
      </c>
    </row>
    <row r="77" ht="16.5" customHeight="1">
      <c r="A77" s="2" t="s">
        <v>43</v>
      </c>
    </row>
    <row r="78" ht="16.5" customHeight="1">
      <c r="A78" s="2" t="s">
        <v>44</v>
      </c>
    </row>
    <row r="79" ht="16.5" customHeight="1"/>
    <row r="80" ht="16.5" customHeight="1">
      <c r="A80" s="2" t="s">
        <v>45</v>
      </c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>
      <c r="A86" s="2" t="s">
        <v>46</v>
      </c>
    </row>
    <row r="87" ht="16.5" customHeight="1">
      <c r="A87" s="2" t="s">
        <v>47</v>
      </c>
    </row>
    <row r="88" ht="16.5" customHeight="1">
      <c r="A88" s="2" t="s">
        <v>48</v>
      </c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>
      <c r="A99" s="2" t="s">
        <v>49</v>
      </c>
    </row>
    <row r="100" ht="16.5" customHeight="1">
      <c r="A100" s="2" t="s">
        <v>50</v>
      </c>
    </row>
    <row r="101" ht="16.5" customHeight="1">
      <c r="A101" s="2" t="s">
        <v>51</v>
      </c>
    </row>
    <row r="102" ht="16.5" customHeight="1">
      <c r="A102" s="2" t="s">
        <v>52</v>
      </c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A108" s="2" t="s">
        <v>53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>
      <c r="A115" s="2" t="s">
        <v>54</v>
      </c>
    </row>
    <row r="116" ht="16.5" customHeight="1">
      <c r="A116" s="2" t="s">
        <v>55</v>
      </c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6.0"/>
    <col customWidth="1" min="3" max="3" width="6.5"/>
    <col customWidth="1" min="4" max="4" width="7.13"/>
    <col customWidth="1" min="5" max="5" width="8.63"/>
    <col customWidth="1" min="6" max="6" width="9.0"/>
    <col customWidth="1" min="7" max="8" width="6.63"/>
    <col customWidth="1" min="9" max="9" width="6.0"/>
    <col customWidth="1" min="10" max="10" width="15.75"/>
    <col customWidth="1" min="11" max="11" width="6.25"/>
    <col customWidth="1" min="12" max="12" width="4.88"/>
    <col customWidth="1" min="13" max="14" width="7.63"/>
  </cols>
  <sheetData>
    <row r="1" ht="16.5" customHeight="1"/>
    <row r="2" ht="16.5" customHeight="1">
      <c r="B2" s="2" t="s">
        <v>56</v>
      </c>
    </row>
    <row r="3" ht="16.5" customHeight="1"/>
    <row r="4" ht="16.5" customHeight="1">
      <c r="A4" s="3"/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5" t="s">
        <v>67</v>
      </c>
    </row>
    <row r="5" ht="16.5" customHeight="1">
      <c r="A5" s="6" t="s">
        <v>68</v>
      </c>
      <c r="B5" s="7">
        <v>115.0</v>
      </c>
      <c r="C5" s="7">
        <v>107.5</v>
      </c>
      <c r="D5" s="8">
        <v>170.0</v>
      </c>
      <c r="E5" s="8">
        <v>137.5</v>
      </c>
      <c r="F5" s="8">
        <v>130.0</v>
      </c>
      <c r="G5" s="8">
        <v>120.0</v>
      </c>
      <c r="H5" s="9">
        <v>120.0</v>
      </c>
      <c r="I5" s="8">
        <v>260.0</v>
      </c>
      <c r="J5" s="8"/>
      <c r="K5" s="8">
        <v>250.0</v>
      </c>
      <c r="L5" s="10">
        <v>82.0</v>
      </c>
    </row>
    <row r="6" ht="16.5" customHeight="1"/>
    <row r="7" ht="16.5" customHeight="1">
      <c r="A7" s="11" t="s">
        <v>69</v>
      </c>
      <c r="B7" s="12" t="s">
        <v>70</v>
      </c>
      <c r="C7" s="12"/>
      <c r="D7" s="12"/>
      <c r="E7" s="12"/>
      <c r="F7" s="12"/>
      <c r="G7" s="12"/>
      <c r="I7" s="2" t="s">
        <v>71</v>
      </c>
    </row>
    <row r="8" ht="16.5" customHeight="1">
      <c r="A8" s="13" t="s">
        <v>72</v>
      </c>
      <c r="B8" s="13" t="s">
        <v>73</v>
      </c>
      <c r="C8" s="13" t="s">
        <v>74</v>
      </c>
      <c r="D8" s="13" t="s">
        <v>75</v>
      </c>
      <c r="E8" s="13" t="s">
        <v>76</v>
      </c>
      <c r="F8" s="13" t="s">
        <v>77</v>
      </c>
      <c r="G8" s="12"/>
      <c r="I8" s="13" t="s">
        <v>72</v>
      </c>
      <c r="J8" s="13" t="s">
        <v>73</v>
      </c>
      <c r="K8" s="13" t="s">
        <v>74</v>
      </c>
      <c r="L8" s="13" t="s">
        <v>75</v>
      </c>
      <c r="M8" s="13" t="s">
        <v>76</v>
      </c>
      <c r="N8" s="13" t="s">
        <v>77</v>
      </c>
    </row>
    <row r="9" ht="16.5" customHeight="1">
      <c r="A9" s="14" t="s">
        <v>78</v>
      </c>
      <c r="B9" s="15" t="s">
        <v>79</v>
      </c>
      <c r="C9" s="16">
        <v>1.0</v>
      </c>
      <c r="D9" s="17">
        <v>1.0</v>
      </c>
      <c r="E9" s="16" t="str">
        <f>0.92*B5</f>
        <v>105.8</v>
      </c>
      <c r="F9" s="17">
        <v>8.0</v>
      </c>
      <c r="G9" s="12"/>
      <c r="I9" s="18" t="s">
        <v>78</v>
      </c>
      <c r="J9" s="19" t="s">
        <v>80</v>
      </c>
      <c r="K9" s="19">
        <v>1.0</v>
      </c>
      <c r="L9" s="19">
        <v>1.0</v>
      </c>
      <c r="M9" s="19" t="str">
        <f>0.92*I5</f>
        <v>239.2</v>
      </c>
      <c r="N9" s="19">
        <v>8.0</v>
      </c>
    </row>
    <row r="10" ht="16.5" customHeight="1">
      <c r="A10" s="20" t="s">
        <v>81</v>
      </c>
      <c r="B10" s="21" t="s">
        <v>82</v>
      </c>
      <c r="C10" s="22">
        <v>4.0</v>
      </c>
      <c r="D10" s="23">
        <v>4.0</v>
      </c>
      <c r="E10" s="22" t="str">
        <f>0.8*E9*(100/92)</f>
        <v>92</v>
      </c>
      <c r="F10" s="24" t="s">
        <v>83</v>
      </c>
      <c r="G10" s="12"/>
      <c r="I10" s="25" t="s">
        <v>81</v>
      </c>
      <c r="J10" s="25" t="s">
        <v>80</v>
      </c>
      <c r="K10" s="25">
        <v>1.0</v>
      </c>
      <c r="L10" s="25">
        <v>4.0</v>
      </c>
      <c r="M10" s="25" t="str">
        <f>0.86*M9*100/92</f>
        <v>223.6</v>
      </c>
      <c r="N10" s="25">
        <v>9.0</v>
      </c>
    </row>
    <row r="11" ht="16.5" customHeight="1">
      <c r="A11" s="14" t="s">
        <v>84</v>
      </c>
      <c r="B11" s="26" t="s">
        <v>85</v>
      </c>
      <c r="C11" s="16">
        <v>1.0</v>
      </c>
      <c r="D11" s="17">
        <v>1.0</v>
      </c>
      <c r="E11" s="16" t="str">
        <f>0.92*E5</f>
        <v>126.5</v>
      </c>
      <c r="F11" s="17">
        <v>8.0</v>
      </c>
      <c r="G11" s="12"/>
      <c r="I11" s="27" t="s">
        <v>84</v>
      </c>
      <c r="J11" s="27" t="s">
        <v>80</v>
      </c>
      <c r="K11" s="27">
        <v>2.0</v>
      </c>
      <c r="L11" s="27">
        <v>4.0</v>
      </c>
      <c r="M11" s="27" t="str">
        <f>100/92*M9*0.8</f>
        <v>208</v>
      </c>
      <c r="N11" s="27" t="s">
        <v>83</v>
      </c>
    </row>
    <row r="12" ht="16.5" customHeight="1">
      <c r="A12" s="20" t="s">
        <v>86</v>
      </c>
      <c r="B12" s="21" t="s">
        <v>85</v>
      </c>
      <c r="C12" s="28">
        <v>5.0</v>
      </c>
      <c r="D12" s="22">
        <v>3.0</v>
      </c>
      <c r="E12" s="23" t="str">
        <f>0.85*E11*(100/92)</f>
        <v>116.875</v>
      </c>
      <c r="F12" s="23" t="s">
        <v>83</v>
      </c>
      <c r="G12" s="12"/>
      <c r="I12" s="18" t="s">
        <v>86</v>
      </c>
      <c r="J12" s="19" t="s">
        <v>87</v>
      </c>
      <c r="K12" s="19">
        <v>1.0</v>
      </c>
      <c r="L12" s="19">
        <v>1.0</v>
      </c>
      <c r="M12" s="19" t="str">
        <f>0.92*G5</f>
        <v>110.4</v>
      </c>
      <c r="N12" s="19">
        <v>8.0</v>
      </c>
    </row>
    <row r="13" ht="16.5" customHeight="1">
      <c r="A13" s="29" t="s">
        <v>88</v>
      </c>
      <c r="B13" s="26" t="s">
        <v>89</v>
      </c>
      <c r="C13" s="16">
        <v>1.0</v>
      </c>
      <c r="D13" s="17">
        <v>4.0</v>
      </c>
      <c r="E13" s="16" t="str">
        <f>0.81*H5</f>
        <v>97.2</v>
      </c>
      <c r="F13" s="17">
        <v>7.0</v>
      </c>
      <c r="G13" s="12"/>
      <c r="I13" s="25" t="s">
        <v>88</v>
      </c>
      <c r="J13" s="25" t="s">
        <v>87</v>
      </c>
      <c r="K13" s="25">
        <v>1.0</v>
      </c>
      <c r="L13" s="25">
        <v>3.0</v>
      </c>
      <c r="M13" s="25" t="str">
        <f>0.89*M12*100/92</f>
        <v>106.8</v>
      </c>
      <c r="N13" s="25">
        <v>9.0</v>
      </c>
    </row>
    <row r="14" ht="16.5" customHeight="1">
      <c r="A14" s="30" t="s">
        <v>90</v>
      </c>
      <c r="B14" s="12" t="s">
        <v>89</v>
      </c>
      <c r="C14" s="31">
        <v>1.0</v>
      </c>
      <c r="D14" s="32">
        <v>4.0</v>
      </c>
      <c r="E14" s="25" t="str">
        <f>E13*1.05</f>
        <v>102.06</v>
      </c>
      <c r="F14" s="33">
        <v>8.0</v>
      </c>
      <c r="G14" s="12"/>
      <c r="I14" s="27" t="s">
        <v>90</v>
      </c>
      <c r="J14" s="27" t="s">
        <v>87</v>
      </c>
      <c r="K14" s="27">
        <v>3.0</v>
      </c>
      <c r="L14" s="27">
        <v>3.0</v>
      </c>
      <c r="M14" s="27" t="str">
        <f>0.92*M13</f>
        <v>98.256</v>
      </c>
      <c r="N14" s="27" t="s">
        <v>83</v>
      </c>
    </row>
    <row r="15" ht="16.5" customHeight="1">
      <c r="A15" s="30" t="s">
        <v>91</v>
      </c>
      <c r="B15" s="12" t="s">
        <v>89</v>
      </c>
      <c r="C15" s="31">
        <v>1.0</v>
      </c>
      <c r="D15" s="32">
        <v>4.0</v>
      </c>
      <c r="E15" s="25" t="str">
        <f>E14*1.1</f>
        <v>112.266</v>
      </c>
      <c r="F15" s="32">
        <v>9.0</v>
      </c>
      <c r="I15" s="34" t="s">
        <v>91</v>
      </c>
      <c r="J15" s="19" t="s">
        <v>92</v>
      </c>
      <c r="K15" s="19">
        <v>1.0</v>
      </c>
      <c r="L15" s="19">
        <v>6.0</v>
      </c>
      <c r="M15" s="19" t="str">
        <f>0.76*C5</f>
        <v>81.7</v>
      </c>
      <c r="N15" s="19">
        <v>7.0</v>
      </c>
    </row>
    <row r="16" ht="16.5" customHeight="1">
      <c r="A16" s="35" t="s">
        <v>93</v>
      </c>
      <c r="B16" s="21" t="s">
        <v>89</v>
      </c>
      <c r="C16" s="22">
        <v>1.0</v>
      </c>
      <c r="D16" s="23">
        <v>4.0</v>
      </c>
      <c r="E16" s="27" t="str">
        <f>0.95*E15</f>
        <v>106.6527</v>
      </c>
      <c r="F16" s="36" t="s">
        <v>83</v>
      </c>
      <c r="I16" s="37" t="s">
        <v>93</v>
      </c>
      <c r="J16" s="25" t="s">
        <v>92</v>
      </c>
      <c r="K16" s="25">
        <v>1.0</v>
      </c>
      <c r="L16" s="25">
        <v>6.0</v>
      </c>
      <c r="M16" s="25" t="str">
        <f>M15*1.05</f>
        <v>85.785</v>
      </c>
      <c r="N16" s="25">
        <v>8.0</v>
      </c>
    </row>
    <row r="17" ht="16.5" customHeight="1">
      <c r="I17" s="38" t="s">
        <v>94</v>
      </c>
      <c r="J17" s="27" t="s">
        <v>92</v>
      </c>
      <c r="K17" s="27">
        <v>2.0</v>
      </c>
      <c r="L17" s="27">
        <v>6.0</v>
      </c>
      <c r="M17" s="27" t="str">
        <f>M16</f>
        <v>85.785</v>
      </c>
      <c r="N17" s="27" t="s">
        <v>83</v>
      </c>
    </row>
    <row r="18" ht="16.5" customHeight="1"/>
    <row r="19" ht="16.5" customHeight="1">
      <c r="B19" s="12" t="s">
        <v>95</v>
      </c>
      <c r="I19" s="2" t="s">
        <v>96</v>
      </c>
    </row>
    <row r="20" ht="16.5" customHeight="1">
      <c r="A20" s="19" t="s">
        <v>72</v>
      </c>
      <c r="B20" s="19" t="s">
        <v>73</v>
      </c>
      <c r="C20" s="19" t="s">
        <v>74</v>
      </c>
      <c r="D20" s="19" t="s">
        <v>75</v>
      </c>
      <c r="E20" s="19" t="s">
        <v>76</v>
      </c>
      <c r="F20" s="19" t="s">
        <v>97</v>
      </c>
      <c r="I20" s="19" t="s">
        <v>72</v>
      </c>
      <c r="J20" s="19" t="s">
        <v>73</v>
      </c>
      <c r="K20" s="19" t="s">
        <v>74</v>
      </c>
      <c r="L20" s="19" t="s">
        <v>75</v>
      </c>
      <c r="M20" s="19" t="s">
        <v>76</v>
      </c>
      <c r="N20" s="19" t="s">
        <v>97</v>
      </c>
    </row>
    <row r="21" ht="16.5" customHeight="1">
      <c r="A21" s="18" t="s">
        <v>78</v>
      </c>
      <c r="B21" s="19" t="s">
        <v>98</v>
      </c>
      <c r="C21" s="19">
        <v>1.0</v>
      </c>
      <c r="D21" s="19">
        <v>1.0</v>
      </c>
      <c r="E21" s="19" t="str">
        <f>0.92*D5*100/92</f>
        <v>170</v>
      </c>
      <c r="F21" s="19">
        <v>8.0</v>
      </c>
      <c r="I21" s="18" t="s">
        <v>78</v>
      </c>
      <c r="J21" s="19" t="s">
        <v>99</v>
      </c>
      <c r="K21" s="19">
        <v>1.0</v>
      </c>
      <c r="L21" s="19">
        <v>1.0</v>
      </c>
      <c r="M21" s="19" t="str">
        <f>0.92*K5</f>
        <v>230</v>
      </c>
      <c r="N21" s="19">
        <v>8.0</v>
      </c>
    </row>
    <row r="22" ht="16.5" customHeight="1">
      <c r="A22" s="25" t="s">
        <v>81</v>
      </c>
      <c r="B22" s="25" t="s">
        <v>98</v>
      </c>
      <c r="C22" s="25">
        <v>1.0</v>
      </c>
      <c r="D22" s="25">
        <v>3.0</v>
      </c>
      <c r="E22" s="25" t="str">
        <f>0.89*E21</f>
        <v>151.3</v>
      </c>
      <c r="F22" s="25">
        <v>9.0</v>
      </c>
      <c r="I22" s="25" t="s">
        <v>81</v>
      </c>
      <c r="J22" s="25" t="s">
        <v>99</v>
      </c>
      <c r="K22" s="25">
        <v>1.0</v>
      </c>
      <c r="L22" s="25">
        <v>3.0</v>
      </c>
      <c r="M22" s="25" t="str">
        <f>0.89*M21*100/92</f>
        <v>222.5</v>
      </c>
      <c r="N22" s="25">
        <v>9.0</v>
      </c>
    </row>
    <row r="23" ht="16.5" customHeight="1">
      <c r="A23" s="27" t="s">
        <v>84</v>
      </c>
      <c r="B23" s="27" t="s">
        <v>98</v>
      </c>
      <c r="C23" s="27">
        <v>2.0</v>
      </c>
      <c r="D23" s="27">
        <v>3.0</v>
      </c>
      <c r="E23" s="27" t="str">
        <f>0.95*E22</f>
        <v>143.735</v>
      </c>
      <c r="F23" s="27" t="s">
        <v>83</v>
      </c>
      <c r="I23" s="27" t="s">
        <v>84</v>
      </c>
      <c r="J23" s="27" t="s">
        <v>99</v>
      </c>
      <c r="K23" s="27">
        <v>2.0</v>
      </c>
      <c r="L23" s="27">
        <v>3.0</v>
      </c>
      <c r="M23" s="27" t="str">
        <f>0.95*M22</f>
        <v>211.375</v>
      </c>
      <c r="N23" s="27" t="s">
        <v>83</v>
      </c>
    </row>
    <row r="24" ht="16.5" customHeight="1">
      <c r="A24" s="18" t="s">
        <v>86</v>
      </c>
      <c r="B24" s="19" t="s">
        <v>100</v>
      </c>
      <c r="C24" s="19">
        <v>1.0</v>
      </c>
      <c r="D24" s="19">
        <v>1.0</v>
      </c>
      <c r="E24" s="19" t="str">
        <f>0.92*F5</f>
        <v>119.6</v>
      </c>
      <c r="F24" s="19">
        <v>8.0</v>
      </c>
      <c r="I24" s="18" t="s">
        <v>86</v>
      </c>
      <c r="J24" s="19" t="s">
        <v>100</v>
      </c>
      <c r="K24" s="19">
        <v>1.0</v>
      </c>
      <c r="L24" s="19">
        <v>1.0</v>
      </c>
      <c r="M24" s="19" t="str">
        <f>0.92*F5</f>
        <v>119.6</v>
      </c>
      <c r="N24" s="19">
        <v>8.0</v>
      </c>
    </row>
    <row r="25" ht="16.5" customHeight="1">
      <c r="A25" s="25" t="s">
        <v>88</v>
      </c>
      <c r="B25" s="25" t="s">
        <v>100</v>
      </c>
      <c r="C25" s="25">
        <v>1.0</v>
      </c>
      <c r="D25" s="25">
        <v>3.0</v>
      </c>
      <c r="E25" s="25" t="str">
        <f>0.89*E24*100/92</f>
        <v>115.7</v>
      </c>
      <c r="F25" s="25">
        <v>9.0</v>
      </c>
      <c r="I25" s="25" t="s">
        <v>88</v>
      </c>
      <c r="J25" s="25" t="s">
        <v>100</v>
      </c>
      <c r="K25" s="25">
        <v>1.0</v>
      </c>
      <c r="L25" s="25">
        <v>3.0</v>
      </c>
      <c r="M25" s="25" t="str">
        <f>0.89*M24*100/92</f>
        <v>115.7</v>
      </c>
      <c r="N25" s="25">
        <v>9.0</v>
      </c>
    </row>
    <row r="26" ht="16.5" customHeight="1">
      <c r="A26" s="27" t="s">
        <v>90</v>
      </c>
      <c r="B26" s="27" t="s">
        <v>100</v>
      </c>
      <c r="C26" s="27">
        <v>2.0</v>
      </c>
      <c r="D26" s="27">
        <v>3.0</v>
      </c>
      <c r="E26" s="27" t="str">
        <f>0.95*E25</f>
        <v>109.915</v>
      </c>
      <c r="F26" s="27" t="s">
        <v>83</v>
      </c>
      <c r="I26" s="27" t="s">
        <v>90</v>
      </c>
      <c r="J26" s="27" t="s">
        <v>100</v>
      </c>
      <c r="K26" s="27">
        <v>2.0</v>
      </c>
      <c r="L26" s="27">
        <v>3.0</v>
      </c>
      <c r="M26" s="27" t="str">
        <f>0.95*M25</f>
        <v>109.915</v>
      </c>
      <c r="N26" s="27" t="s">
        <v>83</v>
      </c>
    </row>
    <row r="27" ht="16.5" customHeight="1">
      <c r="A27" s="34" t="s">
        <v>91</v>
      </c>
      <c r="B27" s="19" t="s">
        <v>101</v>
      </c>
      <c r="C27" s="19">
        <v>1.0</v>
      </c>
      <c r="D27" s="19">
        <v>6.0</v>
      </c>
      <c r="E27" s="19" t="str">
        <f>0.76*100</f>
        <v>76</v>
      </c>
      <c r="F27" s="19">
        <v>7.0</v>
      </c>
      <c r="I27" s="34" t="s">
        <v>91</v>
      </c>
      <c r="J27" s="19" t="s">
        <v>102</v>
      </c>
      <c r="K27" s="19">
        <v>1.0</v>
      </c>
      <c r="L27" s="19">
        <v>6.0</v>
      </c>
      <c r="M27" s="19" t="str">
        <f>0.76*J5</f>
        <v>0</v>
      </c>
      <c r="N27" s="19">
        <v>7.0</v>
      </c>
    </row>
    <row r="28" ht="16.5" customHeight="1">
      <c r="A28" s="37" t="s">
        <v>93</v>
      </c>
      <c r="B28" s="25" t="s">
        <v>101</v>
      </c>
      <c r="C28" s="25">
        <v>1.0</v>
      </c>
      <c r="D28" s="25">
        <v>6.0</v>
      </c>
      <c r="E28" s="25" t="str">
        <f>1.05*E27</f>
        <v>79.8</v>
      </c>
      <c r="F28" s="25">
        <v>8.0</v>
      </c>
      <c r="I28" s="37" t="s">
        <v>93</v>
      </c>
      <c r="J28" s="25" t="s">
        <v>102</v>
      </c>
      <c r="K28" s="25">
        <v>1.0</v>
      </c>
      <c r="L28" s="25">
        <v>6.0</v>
      </c>
      <c r="M28" s="25" t="str">
        <f>M27*1.05</f>
        <v>0</v>
      </c>
      <c r="N28" s="25">
        <v>8.0</v>
      </c>
    </row>
    <row r="29" ht="16.5" customHeight="1">
      <c r="A29" s="38" t="s">
        <v>94</v>
      </c>
      <c r="B29" s="27" t="s">
        <v>101</v>
      </c>
      <c r="C29" s="27">
        <v>2.0</v>
      </c>
      <c r="D29" s="27">
        <v>6.0</v>
      </c>
      <c r="E29" s="27" t="str">
        <f>E28</f>
        <v>79.8</v>
      </c>
      <c r="F29" s="27" t="s">
        <v>83</v>
      </c>
      <c r="I29" s="38" t="s">
        <v>94</v>
      </c>
      <c r="J29" s="27" t="s">
        <v>102</v>
      </c>
      <c r="K29" s="27">
        <v>2.0</v>
      </c>
      <c r="L29" s="27">
        <v>6.0</v>
      </c>
      <c r="M29" s="27" t="str">
        <f>M28</f>
        <v>0</v>
      </c>
      <c r="N29" s="27" t="s">
        <v>83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6.5"/>
    <col customWidth="1" min="3" max="3" width="6.75"/>
    <col customWidth="1" min="4" max="4" width="7.5"/>
    <col customWidth="1" min="5" max="5" width="9.38"/>
    <col customWidth="1" min="6" max="6" width="8.5"/>
    <col customWidth="1" min="7" max="7" width="5.75"/>
    <col customWidth="1" min="8" max="8" width="6.88"/>
    <col customWidth="1" min="9" max="9" width="6.13"/>
    <col customWidth="1" min="10" max="10" width="16.25"/>
    <col customWidth="1" min="11" max="11" width="6.38"/>
    <col customWidth="1" min="12" max="12" width="5.5"/>
    <col customWidth="1" min="13" max="14" width="7.63"/>
  </cols>
  <sheetData>
    <row r="1" ht="16.5" customHeight="1"/>
    <row r="2" ht="16.5" customHeight="1">
      <c r="B2" s="2" t="s">
        <v>56</v>
      </c>
    </row>
    <row r="3" ht="16.5" customHeight="1"/>
    <row r="4" ht="16.5" customHeight="1">
      <c r="A4" s="3"/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5" t="s">
        <v>67</v>
      </c>
    </row>
    <row r="5" ht="16.5" customHeight="1">
      <c r="A5" s="6" t="s">
        <v>68</v>
      </c>
      <c r="B5" s="9" t="str">
        <f>'1주차'!B5</f>
        <v>115</v>
      </c>
      <c r="C5" s="9" t="str">
        <f>'1주차'!C5</f>
        <v>107.5</v>
      </c>
      <c r="D5" s="9" t="str">
        <f>'1주차'!D5</f>
        <v>170</v>
      </c>
      <c r="E5" s="9" t="str">
        <f>'1주차'!E5</f>
        <v>137.5</v>
      </c>
      <c r="F5" s="9" t="str">
        <f>'1주차'!F5</f>
        <v>130</v>
      </c>
      <c r="G5" s="9" t="str">
        <f>'1주차'!G5</f>
        <v>120</v>
      </c>
      <c r="H5" s="9" t="str">
        <f>'1주차'!H5</f>
        <v>120</v>
      </c>
      <c r="I5" s="9" t="str">
        <f>'1주차'!I5</f>
        <v>260</v>
      </c>
      <c r="J5" s="9" t="str">
        <f>'1주차'!J5</f>
        <v/>
      </c>
      <c r="K5" s="9" t="str">
        <f>'1주차'!K5</f>
        <v>250</v>
      </c>
      <c r="L5" s="36" t="str">
        <f>'1주차'!L5</f>
        <v>82</v>
      </c>
    </row>
    <row r="6" ht="16.5" customHeight="1"/>
    <row r="7" ht="16.5" customHeight="1">
      <c r="A7" s="11" t="s">
        <v>103</v>
      </c>
      <c r="B7" s="12" t="s">
        <v>70</v>
      </c>
      <c r="C7" s="12"/>
      <c r="D7" s="12"/>
      <c r="E7" s="12"/>
      <c r="F7" s="12"/>
      <c r="G7" s="12"/>
      <c r="I7" s="2" t="s">
        <v>71</v>
      </c>
    </row>
    <row r="8" ht="16.5" customHeight="1">
      <c r="A8" s="13" t="s">
        <v>72</v>
      </c>
      <c r="B8" s="13" t="s">
        <v>73</v>
      </c>
      <c r="C8" s="13" t="s">
        <v>74</v>
      </c>
      <c r="D8" s="13" t="s">
        <v>75</v>
      </c>
      <c r="E8" s="13" t="s">
        <v>76</v>
      </c>
      <c r="F8" s="13" t="s">
        <v>77</v>
      </c>
      <c r="G8" s="12"/>
      <c r="I8" s="13" t="s">
        <v>72</v>
      </c>
      <c r="J8" s="13" t="s">
        <v>73</v>
      </c>
      <c r="K8" s="13" t="s">
        <v>74</v>
      </c>
      <c r="L8" s="13" t="s">
        <v>75</v>
      </c>
      <c r="M8" s="13" t="s">
        <v>76</v>
      </c>
      <c r="N8" s="13" t="s">
        <v>77</v>
      </c>
    </row>
    <row r="9" ht="16.5" customHeight="1">
      <c r="A9" s="14" t="s">
        <v>78</v>
      </c>
      <c r="B9" s="39" t="s">
        <v>104</v>
      </c>
      <c r="C9" s="16">
        <v>1.0</v>
      </c>
      <c r="D9" s="16">
        <v>1.0</v>
      </c>
      <c r="E9" s="16" t="str">
        <f>0.92*B5</f>
        <v>105.8</v>
      </c>
      <c r="F9" s="16">
        <v>8.0</v>
      </c>
      <c r="G9" s="12"/>
      <c r="I9" s="18" t="s">
        <v>78</v>
      </c>
      <c r="J9" s="19" t="s">
        <v>80</v>
      </c>
      <c r="K9" s="19">
        <v>1.0</v>
      </c>
      <c r="L9" s="19">
        <v>1.0</v>
      </c>
      <c r="M9" s="19" t="str">
        <f>0.92*I5</f>
        <v>239.2</v>
      </c>
      <c r="N9" s="19">
        <v>8.0</v>
      </c>
    </row>
    <row r="10" ht="16.5" customHeight="1">
      <c r="A10" s="25" t="s">
        <v>81</v>
      </c>
      <c r="B10" s="25" t="s">
        <v>82</v>
      </c>
      <c r="C10" s="25">
        <v>1.0</v>
      </c>
      <c r="D10" s="25">
        <v>5.0</v>
      </c>
      <c r="E10" s="25" t="str">
        <f>0.75*E9*100/92</f>
        <v>86.25</v>
      </c>
      <c r="F10" s="25" t="s">
        <v>83</v>
      </c>
      <c r="G10" s="12"/>
      <c r="I10" s="25" t="s">
        <v>81</v>
      </c>
      <c r="J10" s="25" t="s">
        <v>80</v>
      </c>
      <c r="K10" s="25">
        <v>1.0</v>
      </c>
      <c r="L10" s="25">
        <v>3.0</v>
      </c>
      <c r="M10" s="25" t="str">
        <f>0.89*M9*100/92</f>
        <v>231.4</v>
      </c>
      <c r="N10" s="25">
        <v>9.0</v>
      </c>
    </row>
    <row r="11" ht="16.5" customHeight="1">
      <c r="A11" s="20" t="s">
        <v>84</v>
      </c>
      <c r="B11" s="22" t="s">
        <v>82</v>
      </c>
      <c r="C11" s="22">
        <v>3.0</v>
      </c>
      <c r="D11" s="22">
        <v>3.0</v>
      </c>
      <c r="E11" s="22" t="str">
        <f>0.85*E9*100/92</f>
        <v>97.75</v>
      </c>
      <c r="F11" s="20" t="s">
        <v>83</v>
      </c>
      <c r="G11" s="12"/>
      <c r="I11" s="27" t="s">
        <v>84</v>
      </c>
      <c r="J11" s="27" t="s">
        <v>80</v>
      </c>
      <c r="K11" s="27">
        <v>2.0</v>
      </c>
      <c r="L11" s="27">
        <v>4.0</v>
      </c>
      <c r="M11" s="27" t="str">
        <f>100/92*M9*0.8</f>
        <v>208</v>
      </c>
      <c r="N11" s="27" t="s">
        <v>83</v>
      </c>
    </row>
    <row r="12" ht="16.5" customHeight="1">
      <c r="A12" s="14" t="s">
        <v>86</v>
      </c>
      <c r="B12" s="26" t="s">
        <v>85</v>
      </c>
      <c r="C12" s="16">
        <v>1.0</v>
      </c>
      <c r="D12" s="17">
        <v>1.0</v>
      </c>
      <c r="E12" s="16" t="str">
        <f>0.92*E5</f>
        <v>126.5</v>
      </c>
      <c r="F12" s="17">
        <v>8.0</v>
      </c>
      <c r="G12" s="12"/>
      <c r="I12" s="18" t="s">
        <v>86</v>
      </c>
      <c r="J12" s="19" t="s">
        <v>87</v>
      </c>
      <c r="K12" s="19">
        <v>1.0</v>
      </c>
      <c r="L12" s="19">
        <v>1.0</v>
      </c>
      <c r="M12" s="19" t="str">
        <f>0.92*G5</f>
        <v>110.4</v>
      </c>
      <c r="N12" s="19">
        <v>8.0</v>
      </c>
    </row>
    <row r="13" ht="16.5" customHeight="1">
      <c r="A13" s="20" t="s">
        <v>88</v>
      </c>
      <c r="B13" s="21" t="s">
        <v>85</v>
      </c>
      <c r="C13" s="28">
        <v>5.0</v>
      </c>
      <c r="D13" s="22">
        <v>3.0</v>
      </c>
      <c r="E13" s="23" t="str">
        <f>0.85*E12*100/92</f>
        <v>116.875</v>
      </c>
      <c r="F13" s="23" t="s">
        <v>83</v>
      </c>
      <c r="G13" s="12"/>
      <c r="I13" s="25" t="s">
        <v>88</v>
      </c>
      <c r="J13" s="25" t="s">
        <v>87</v>
      </c>
      <c r="K13" s="25">
        <v>1.0</v>
      </c>
      <c r="L13" s="25">
        <v>3.0</v>
      </c>
      <c r="M13" s="25" t="str">
        <f>0.89*M12*100/92</f>
        <v>106.8</v>
      </c>
      <c r="N13" s="25">
        <v>9.0</v>
      </c>
    </row>
    <row r="14" ht="16.5" customHeight="1">
      <c r="A14" s="29" t="s">
        <v>90</v>
      </c>
      <c r="B14" s="26" t="s">
        <v>89</v>
      </c>
      <c r="C14" s="16">
        <v>1.0</v>
      </c>
      <c r="D14" s="17">
        <v>4.0</v>
      </c>
      <c r="E14" s="16" t="str">
        <f>0.81*H5</f>
        <v>97.2</v>
      </c>
      <c r="F14" s="17">
        <v>7.0</v>
      </c>
      <c r="G14" s="12"/>
      <c r="I14" s="27" t="s">
        <v>90</v>
      </c>
      <c r="J14" s="27" t="s">
        <v>87</v>
      </c>
      <c r="K14" s="27">
        <v>3.0</v>
      </c>
      <c r="L14" s="27">
        <v>3.0</v>
      </c>
      <c r="M14" s="27" t="str">
        <f>0.92*M13</f>
        <v>98.256</v>
      </c>
      <c r="N14" s="27" t="s">
        <v>83</v>
      </c>
    </row>
    <row r="15" ht="16.5" customHeight="1">
      <c r="A15" s="30" t="s">
        <v>91</v>
      </c>
      <c r="B15" s="12" t="s">
        <v>89</v>
      </c>
      <c r="C15" s="31">
        <v>1.0</v>
      </c>
      <c r="D15" s="32">
        <v>4.0</v>
      </c>
      <c r="E15" s="25" t="str">
        <f>E14*1.05</f>
        <v>102.06</v>
      </c>
      <c r="F15" s="33">
        <v>8.0</v>
      </c>
      <c r="I15" s="34" t="s">
        <v>91</v>
      </c>
      <c r="J15" s="19" t="s">
        <v>92</v>
      </c>
      <c r="K15" s="19">
        <v>1.0</v>
      </c>
      <c r="L15" s="19">
        <v>6.0</v>
      </c>
      <c r="M15" s="19" t="str">
        <f>0.76*C5</f>
        <v>81.7</v>
      </c>
      <c r="N15" s="19">
        <v>7.0</v>
      </c>
    </row>
    <row r="16" ht="16.5" customHeight="1">
      <c r="A16" s="30" t="s">
        <v>93</v>
      </c>
      <c r="B16" s="12" t="s">
        <v>89</v>
      </c>
      <c r="C16" s="31">
        <v>1.0</v>
      </c>
      <c r="D16" s="32">
        <v>4.0</v>
      </c>
      <c r="E16" s="25" t="str">
        <f>E15*1.1</f>
        <v>112.266</v>
      </c>
      <c r="F16" s="32">
        <v>9.0</v>
      </c>
      <c r="I16" s="37" t="s">
        <v>93</v>
      </c>
      <c r="J16" s="25" t="s">
        <v>92</v>
      </c>
      <c r="K16" s="25">
        <v>1.0</v>
      </c>
      <c r="L16" s="25">
        <v>6.0</v>
      </c>
      <c r="M16" s="25" t="str">
        <f>M15*1.05</f>
        <v>85.785</v>
      </c>
      <c r="N16" s="25">
        <v>8.0</v>
      </c>
    </row>
    <row r="17" ht="16.5" customHeight="1">
      <c r="A17" s="35" t="s">
        <v>94</v>
      </c>
      <c r="B17" s="21" t="s">
        <v>89</v>
      </c>
      <c r="C17" s="22">
        <v>1.0</v>
      </c>
      <c r="D17" s="23">
        <v>4.0</v>
      </c>
      <c r="E17" s="27" t="str">
        <f>0.95*E16</f>
        <v>106.6527</v>
      </c>
      <c r="F17" s="36" t="s">
        <v>83</v>
      </c>
      <c r="I17" s="38" t="s">
        <v>94</v>
      </c>
      <c r="J17" s="27" t="s">
        <v>92</v>
      </c>
      <c r="K17" s="27">
        <v>2.0</v>
      </c>
      <c r="L17" s="27">
        <v>6.0</v>
      </c>
      <c r="M17" s="27" t="str">
        <f>M16</f>
        <v>85.785</v>
      </c>
      <c r="N17" s="27" t="s">
        <v>83</v>
      </c>
    </row>
    <row r="18" ht="16.5" customHeight="1"/>
    <row r="19" ht="16.5" customHeight="1">
      <c r="B19" s="12" t="s">
        <v>95</v>
      </c>
      <c r="I19" s="2" t="s">
        <v>96</v>
      </c>
    </row>
    <row r="20" ht="16.5" customHeight="1">
      <c r="A20" s="19" t="s">
        <v>72</v>
      </c>
      <c r="B20" s="19" t="s">
        <v>73</v>
      </c>
      <c r="C20" s="19" t="s">
        <v>74</v>
      </c>
      <c r="D20" s="19" t="s">
        <v>75</v>
      </c>
      <c r="E20" s="19" t="s">
        <v>76</v>
      </c>
      <c r="F20" s="19" t="s">
        <v>97</v>
      </c>
      <c r="I20" s="19" t="s">
        <v>72</v>
      </c>
      <c r="J20" s="19" t="s">
        <v>73</v>
      </c>
      <c r="K20" s="19" t="s">
        <v>74</v>
      </c>
      <c r="L20" s="19" t="s">
        <v>75</v>
      </c>
      <c r="M20" s="19" t="s">
        <v>76</v>
      </c>
      <c r="N20" s="19" t="s">
        <v>97</v>
      </c>
    </row>
    <row r="21" ht="16.5" customHeight="1">
      <c r="A21" s="18" t="s">
        <v>78</v>
      </c>
      <c r="B21" s="19" t="s">
        <v>98</v>
      </c>
      <c r="C21" s="19">
        <v>1.0</v>
      </c>
      <c r="D21" s="19">
        <v>1.0</v>
      </c>
      <c r="E21" s="19" t="str">
        <f>0.92*D5</f>
        <v>156.4</v>
      </c>
      <c r="F21" s="19">
        <v>8.0</v>
      </c>
      <c r="I21" s="18" t="s">
        <v>78</v>
      </c>
      <c r="J21" s="19" t="s">
        <v>99</v>
      </c>
      <c r="K21" s="19">
        <v>1.0</v>
      </c>
      <c r="L21" s="19">
        <v>1.0</v>
      </c>
      <c r="M21" s="19" t="str">
        <f>0.92*K5</f>
        <v>230</v>
      </c>
      <c r="N21" s="19">
        <v>8.0</v>
      </c>
    </row>
    <row r="22" ht="16.5" customHeight="1">
      <c r="A22" s="25" t="s">
        <v>81</v>
      </c>
      <c r="B22" s="25" t="s">
        <v>98</v>
      </c>
      <c r="C22" s="25">
        <v>1.0</v>
      </c>
      <c r="D22" s="25">
        <v>3.0</v>
      </c>
      <c r="E22" s="25" t="str">
        <f>0.89*E21</f>
        <v>139.196</v>
      </c>
      <c r="F22" s="25">
        <v>9.0</v>
      </c>
      <c r="I22" s="25" t="s">
        <v>81</v>
      </c>
      <c r="J22" s="25" t="s">
        <v>99</v>
      </c>
      <c r="K22" s="25">
        <v>1.0</v>
      </c>
      <c r="L22" s="25">
        <v>3.0</v>
      </c>
      <c r="M22" s="25" t="str">
        <f>0.89*M21*100/92</f>
        <v>222.5</v>
      </c>
      <c r="N22" s="25">
        <v>9.0</v>
      </c>
    </row>
    <row r="23" ht="16.5" customHeight="1">
      <c r="A23" s="27" t="s">
        <v>84</v>
      </c>
      <c r="B23" s="27" t="s">
        <v>98</v>
      </c>
      <c r="C23" s="27">
        <v>2.0</v>
      </c>
      <c r="D23" s="27">
        <v>3.0</v>
      </c>
      <c r="E23" s="27" t="str">
        <f>0.95*E22</f>
        <v>132.2362</v>
      </c>
      <c r="F23" s="27" t="s">
        <v>83</v>
      </c>
      <c r="I23" s="27" t="s">
        <v>84</v>
      </c>
      <c r="J23" s="27" t="s">
        <v>99</v>
      </c>
      <c r="K23" s="27">
        <v>2.0</v>
      </c>
      <c r="L23" s="27">
        <v>3.0</v>
      </c>
      <c r="M23" s="27" t="str">
        <f>0.95*M22</f>
        <v>211.375</v>
      </c>
      <c r="N23" s="27" t="s">
        <v>83</v>
      </c>
    </row>
    <row r="24" ht="16.5" customHeight="1">
      <c r="A24" s="18" t="s">
        <v>86</v>
      </c>
      <c r="B24" s="19" t="s">
        <v>100</v>
      </c>
      <c r="C24" s="19">
        <v>1.0</v>
      </c>
      <c r="D24" s="19">
        <v>1.0</v>
      </c>
      <c r="E24" s="19" t="str">
        <f>0.92*F5</f>
        <v>119.6</v>
      </c>
      <c r="F24" s="19">
        <v>8.0</v>
      </c>
      <c r="I24" s="18" t="s">
        <v>86</v>
      </c>
      <c r="J24" s="19" t="s">
        <v>100</v>
      </c>
      <c r="K24" s="19">
        <v>1.0</v>
      </c>
      <c r="L24" s="19">
        <v>1.0</v>
      </c>
      <c r="M24" s="19" t="str">
        <f>0.92*F5</f>
        <v>119.6</v>
      </c>
      <c r="N24" s="19">
        <v>8.0</v>
      </c>
    </row>
    <row r="25" ht="16.5" customHeight="1">
      <c r="A25" s="25" t="s">
        <v>88</v>
      </c>
      <c r="B25" s="25" t="s">
        <v>100</v>
      </c>
      <c r="C25" s="25">
        <v>1.0</v>
      </c>
      <c r="D25" s="25">
        <v>3.0</v>
      </c>
      <c r="E25" s="25" t="str">
        <f>0.89*E24*100/92</f>
        <v>115.7</v>
      </c>
      <c r="F25" s="25">
        <v>9.0</v>
      </c>
      <c r="I25" s="25" t="s">
        <v>88</v>
      </c>
      <c r="J25" s="25" t="s">
        <v>100</v>
      </c>
      <c r="K25" s="25">
        <v>1.0</v>
      </c>
      <c r="L25" s="25">
        <v>3.0</v>
      </c>
      <c r="M25" s="25" t="str">
        <f>0.89*M24*100/92</f>
        <v>115.7</v>
      </c>
      <c r="N25" s="25">
        <v>9.0</v>
      </c>
    </row>
    <row r="26" ht="16.5" customHeight="1">
      <c r="A26" s="27" t="s">
        <v>90</v>
      </c>
      <c r="B26" s="27" t="s">
        <v>100</v>
      </c>
      <c r="C26" s="27">
        <v>2.0</v>
      </c>
      <c r="D26" s="27">
        <v>3.0</v>
      </c>
      <c r="E26" s="27" t="str">
        <f>0.95*E25</f>
        <v>109.915</v>
      </c>
      <c r="F26" s="27" t="s">
        <v>83</v>
      </c>
      <c r="I26" s="27" t="s">
        <v>90</v>
      </c>
      <c r="J26" s="27" t="s">
        <v>100</v>
      </c>
      <c r="K26" s="27">
        <v>2.0</v>
      </c>
      <c r="L26" s="27">
        <v>3.0</v>
      </c>
      <c r="M26" s="27" t="str">
        <f>0.95*M25</f>
        <v>109.915</v>
      </c>
      <c r="N26" s="27" t="s">
        <v>83</v>
      </c>
    </row>
    <row r="27" ht="16.5" customHeight="1">
      <c r="A27" s="34" t="s">
        <v>91</v>
      </c>
      <c r="B27" s="19" t="s">
        <v>101</v>
      </c>
      <c r="C27" s="19">
        <v>1.0</v>
      </c>
      <c r="D27" s="19">
        <v>6.0</v>
      </c>
      <c r="E27" s="19" t="str">
        <f>0.76*L5</f>
        <v>62.32</v>
      </c>
      <c r="F27" s="19">
        <v>7.0</v>
      </c>
      <c r="I27" s="34" t="s">
        <v>91</v>
      </c>
      <c r="J27" s="19" t="s">
        <v>102</v>
      </c>
      <c r="K27" s="19">
        <v>1.0</v>
      </c>
      <c r="L27" s="19">
        <v>6.0</v>
      </c>
      <c r="M27" s="19" t="str">
        <f>0.76*J5</f>
        <v>0</v>
      </c>
      <c r="N27" s="19">
        <v>7.0</v>
      </c>
    </row>
    <row r="28" ht="16.5" customHeight="1">
      <c r="A28" s="37" t="s">
        <v>93</v>
      </c>
      <c r="B28" s="25" t="s">
        <v>101</v>
      </c>
      <c r="C28" s="25">
        <v>1.0</v>
      </c>
      <c r="D28" s="25">
        <v>6.0</v>
      </c>
      <c r="E28" s="25" t="str">
        <f>1.05*E27</f>
        <v>65.436</v>
      </c>
      <c r="F28" s="25">
        <v>8.0</v>
      </c>
      <c r="I28" s="37" t="s">
        <v>93</v>
      </c>
      <c r="J28" s="25" t="s">
        <v>102</v>
      </c>
      <c r="K28" s="25">
        <v>1.0</v>
      </c>
      <c r="L28" s="25">
        <v>6.0</v>
      </c>
      <c r="M28" s="25" t="str">
        <f>M27*1.05</f>
        <v>0</v>
      </c>
      <c r="N28" s="25">
        <v>8.0</v>
      </c>
    </row>
    <row r="29" ht="16.5" customHeight="1">
      <c r="A29" s="38" t="s">
        <v>94</v>
      </c>
      <c r="B29" s="27" t="s">
        <v>101</v>
      </c>
      <c r="C29" s="27">
        <v>2.0</v>
      </c>
      <c r="D29" s="27">
        <v>6.0</v>
      </c>
      <c r="E29" s="27" t="str">
        <f>E28</f>
        <v>65.436</v>
      </c>
      <c r="F29" s="27" t="s">
        <v>83</v>
      </c>
      <c r="I29" s="38" t="s">
        <v>94</v>
      </c>
      <c r="J29" s="27" t="s">
        <v>102</v>
      </c>
      <c r="K29" s="27">
        <v>2.0</v>
      </c>
      <c r="L29" s="27">
        <v>6.0</v>
      </c>
      <c r="M29" s="27" t="str">
        <f>M28</f>
        <v>0</v>
      </c>
      <c r="N29" s="27" t="s">
        <v>83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2" width="12.63"/>
    <col customWidth="1" min="3" max="3" width="6.5"/>
    <col customWidth="1" min="4" max="4" width="7.38"/>
    <col customWidth="1" min="5" max="5" width="7.0"/>
    <col customWidth="1" min="6" max="6" width="8.63"/>
    <col customWidth="1" min="7" max="7" width="7.0"/>
    <col customWidth="1" min="8" max="8" width="7.13"/>
    <col customWidth="1" min="9" max="9" width="6.38"/>
    <col customWidth="1" min="10" max="10" width="11.88"/>
    <col customWidth="1" min="11" max="11" width="6.38"/>
    <col customWidth="1" min="12" max="12" width="5.63"/>
    <col customWidth="1" min="13" max="14" width="7.63"/>
  </cols>
  <sheetData>
    <row r="1" ht="16.5" customHeight="1">
      <c r="A1" s="2" t="s">
        <v>105</v>
      </c>
    </row>
    <row r="2" ht="16.5" customHeight="1">
      <c r="B2" s="2" t="s">
        <v>56</v>
      </c>
    </row>
    <row r="3" ht="16.5" customHeight="1"/>
    <row r="4" ht="16.5" customHeight="1">
      <c r="A4" s="3"/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5" t="s">
        <v>67</v>
      </c>
    </row>
    <row r="5" ht="16.5" customHeight="1">
      <c r="A5" s="6" t="s">
        <v>68</v>
      </c>
      <c r="B5" s="9" t="str">
        <f>'1주차'!B5</f>
        <v>115</v>
      </c>
      <c r="C5" s="9" t="str">
        <f>'1주차'!C5</f>
        <v>107.5</v>
      </c>
      <c r="D5" s="9" t="str">
        <f>'1주차'!D5</f>
        <v>170</v>
      </c>
      <c r="E5" s="9" t="str">
        <f>'1주차'!E5</f>
        <v>137.5</v>
      </c>
      <c r="F5" s="9" t="str">
        <f>'1주차'!F5</f>
        <v>130</v>
      </c>
      <c r="G5" s="9" t="str">
        <f>'1주차'!G5</f>
        <v>120</v>
      </c>
      <c r="H5" s="9" t="str">
        <f>'1주차'!H5</f>
        <v>120</v>
      </c>
      <c r="I5" s="9" t="str">
        <f>'1주차'!I5</f>
        <v>260</v>
      </c>
      <c r="J5" s="9" t="str">
        <f>'1주차'!J5</f>
        <v/>
      </c>
      <c r="K5" s="9" t="str">
        <f>'1주차'!K5</f>
        <v>250</v>
      </c>
      <c r="L5" s="36" t="str">
        <f>'1주차'!L5</f>
        <v>82</v>
      </c>
    </row>
    <row r="6" ht="16.5" customHeight="1"/>
    <row r="7" ht="16.5" customHeight="1">
      <c r="A7" s="11" t="s">
        <v>106</v>
      </c>
      <c r="B7" s="12" t="s">
        <v>70</v>
      </c>
      <c r="C7" s="12"/>
      <c r="D7" s="12"/>
      <c r="E7" s="12"/>
      <c r="F7" s="12"/>
      <c r="G7" s="12"/>
      <c r="I7" s="2" t="s">
        <v>71</v>
      </c>
    </row>
    <row r="8" ht="16.5" customHeight="1">
      <c r="A8" s="13" t="s">
        <v>72</v>
      </c>
      <c r="B8" s="13" t="s">
        <v>73</v>
      </c>
      <c r="C8" s="13" t="s">
        <v>74</v>
      </c>
      <c r="D8" s="13" t="s">
        <v>75</v>
      </c>
      <c r="E8" s="13" t="s">
        <v>76</v>
      </c>
      <c r="F8" s="13" t="s">
        <v>77</v>
      </c>
      <c r="G8" s="12"/>
      <c r="I8" s="13" t="s">
        <v>72</v>
      </c>
      <c r="J8" s="13" t="s">
        <v>73</v>
      </c>
      <c r="K8" s="13" t="s">
        <v>74</v>
      </c>
      <c r="L8" s="13" t="s">
        <v>75</v>
      </c>
      <c r="M8" s="13" t="s">
        <v>76</v>
      </c>
      <c r="N8" s="13" t="s">
        <v>77</v>
      </c>
    </row>
    <row r="9" ht="16.5" customHeight="1">
      <c r="A9" s="14" t="s">
        <v>78</v>
      </c>
      <c r="B9" s="39" t="s">
        <v>107</v>
      </c>
      <c r="C9" s="16">
        <v>1.0</v>
      </c>
      <c r="D9" s="16">
        <v>1.0</v>
      </c>
      <c r="E9" s="16" t="str">
        <f>0.92*B5</f>
        <v>105.8</v>
      </c>
      <c r="F9" s="16">
        <v>8.0</v>
      </c>
      <c r="G9" s="12"/>
      <c r="I9" s="18" t="s">
        <v>78</v>
      </c>
      <c r="J9" s="19" t="s">
        <v>82</v>
      </c>
      <c r="K9" s="19">
        <v>1.0</v>
      </c>
      <c r="L9" s="19">
        <v>1.0</v>
      </c>
      <c r="M9" s="19" t="str">
        <f>0.92*B5</f>
        <v>105.8</v>
      </c>
      <c r="N9" s="19">
        <v>8.0</v>
      </c>
    </row>
    <row r="10" ht="16.5" customHeight="1">
      <c r="A10" s="25" t="s">
        <v>81</v>
      </c>
      <c r="B10" s="25" t="s">
        <v>82</v>
      </c>
      <c r="C10" s="25">
        <v>1.0</v>
      </c>
      <c r="D10" s="25">
        <v>3.0</v>
      </c>
      <c r="E10" s="25" t="str">
        <f>0.88*E9*100/92</f>
        <v>101.2</v>
      </c>
      <c r="F10" s="25">
        <v>9.0</v>
      </c>
      <c r="G10" s="12"/>
      <c r="I10" s="40" t="s">
        <v>81</v>
      </c>
      <c r="J10" s="25" t="s">
        <v>108</v>
      </c>
      <c r="K10" s="25">
        <v>1.0</v>
      </c>
      <c r="L10" s="25">
        <v>1.0</v>
      </c>
      <c r="M10" s="25" t="str">
        <f>0.92*E5</f>
        <v>126.5</v>
      </c>
      <c r="N10" s="25">
        <v>8.0</v>
      </c>
    </row>
    <row r="11" ht="16.5" customHeight="1">
      <c r="A11" s="20" t="s">
        <v>84</v>
      </c>
      <c r="B11" s="22" t="s">
        <v>82</v>
      </c>
      <c r="C11" s="22">
        <v>1.0</v>
      </c>
      <c r="D11" s="22">
        <v>3.0</v>
      </c>
      <c r="E11" s="22" t="str">
        <f>0.95*E10</f>
        <v>96.14</v>
      </c>
      <c r="F11" s="20" t="s">
        <v>83</v>
      </c>
      <c r="G11" s="12"/>
      <c r="I11" s="40" t="s">
        <v>84</v>
      </c>
      <c r="J11" s="25" t="s">
        <v>80</v>
      </c>
      <c r="K11" s="25">
        <v>1.0</v>
      </c>
      <c r="L11" s="25">
        <v>1.0</v>
      </c>
      <c r="M11" s="25" t="str">
        <f>0.85*I5</f>
        <v>221</v>
      </c>
      <c r="N11" s="25">
        <v>8.0</v>
      </c>
    </row>
    <row r="12" ht="16.5" customHeight="1">
      <c r="A12" s="41" t="s">
        <v>86</v>
      </c>
      <c r="B12" s="12" t="s">
        <v>85</v>
      </c>
      <c r="C12" s="31">
        <v>1.0</v>
      </c>
      <c r="D12" s="32">
        <v>1.0</v>
      </c>
      <c r="E12" s="31" t="str">
        <f>0.92*E5</f>
        <v>126.5</v>
      </c>
      <c r="F12" s="32">
        <v>8.0</v>
      </c>
      <c r="G12" s="12"/>
      <c r="I12" s="42" t="s">
        <v>109</v>
      </c>
      <c r="J12" s="43"/>
      <c r="K12" s="43"/>
      <c r="L12" s="43"/>
      <c r="M12" s="43"/>
      <c r="N12" s="44"/>
    </row>
    <row r="13" ht="16.5" customHeight="1">
      <c r="A13" s="20" t="s">
        <v>88</v>
      </c>
      <c r="B13" s="21" t="s">
        <v>85</v>
      </c>
      <c r="C13" s="28">
        <v>5.0</v>
      </c>
      <c r="D13" s="22">
        <v>3.0</v>
      </c>
      <c r="E13" s="23" t="str">
        <f>0.88*E12*100/92</f>
        <v>121</v>
      </c>
      <c r="F13" s="23" t="s">
        <v>83</v>
      </c>
      <c r="G13" s="12"/>
      <c r="I13" s="45" t="s">
        <v>110</v>
      </c>
      <c r="J13" s="46"/>
      <c r="K13" s="46"/>
      <c r="L13" s="46"/>
      <c r="M13" s="46"/>
      <c r="N13" s="47"/>
    </row>
    <row r="14" ht="16.5" customHeight="1">
      <c r="A14" s="48" t="s">
        <v>111</v>
      </c>
      <c r="B14" s="49" t="s">
        <v>112</v>
      </c>
      <c r="C14" s="50">
        <v>1.0</v>
      </c>
      <c r="D14" s="51">
        <v>1.0</v>
      </c>
      <c r="E14" s="50" t="str">
        <f>0.92*I5</f>
        <v>239.2</v>
      </c>
      <c r="F14" s="51">
        <v>8.0</v>
      </c>
      <c r="G14" s="12"/>
      <c r="I14" s="45" t="s">
        <v>113</v>
      </c>
      <c r="J14" s="46"/>
      <c r="K14" s="46"/>
      <c r="L14" s="46"/>
      <c r="M14" s="46"/>
      <c r="N14" s="47"/>
    </row>
    <row r="15" ht="16.5" customHeight="1">
      <c r="A15" s="52" t="s">
        <v>114</v>
      </c>
      <c r="B15" s="53"/>
      <c r="C15" s="53"/>
      <c r="D15" s="53"/>
      <c r="E15" s="54"/>
      <c r="F15" s="55"/>
      <c r="I15" s="45" t="s">
        <v>115</v>
      </c>
      <c r="J15" s="46"/>
      <c r="K15" s="46"/>
      <c r="L15" s="46"/>
      <c r="M15" s="46"/>
      <c r="N15" s="47"/>
    </row>
    <row r="16" ht="16.5" customHeight="1">
      <c r="A16" s="56" t="s">
        <v>116</v>
      </c>
      <c r="B16" s="57"/>
      <c r="C16" s="57"/>
      <c r="D16" s="57"/>
      <c r="E16" s="58"/>
      <c r="F16" s="59"/>
      <c r="I16" s="45" t="s">
        <v>117</v>
      </c>
      <c r="J16" s="46"/>
      <c r="K16" s="46"/>
      <c r="L16" s="46"/>
      <c r="M16" s="46"/>
      <c r="N16" s="47"/>
    </row>
    <row r="17" ht="16.5" customHeight="1">
      <c r="A17" s="60" t="s">
        <v>118</v>
      </c>
      <c r="B17" s="61"/>
      <c r="C17" s="61"/>
      <c r="D17" s="61"/>
      <c r="E17" s="62"/>
      <c r="F17" s="63"/>
      <c r="I17" s="64"/>
      <c r="J17" s="65"/>
      <c r="K17" s="65"/>
      <c r="L17" s="65"/>
      <c r="M17" s="65"/>
      <c r="N17" s="66"/>
    </row>
    <row r="18" ht="16.5" customHeight="1"/>
    <row r="19" ht="16.5" customHeight="1">
      <c r="B19" s="12" t="s">
        <v>95</v>
      </c>
      <c r="I19" s="2" t="s">
        <v>96</v>
      </c>
      <c r="J19" s="2" t="s">
        <v>119</v>
      </c>
    </row>
    <row r="20" ht="16.5" customHeight="1">
      <c r="A20" s="19" t="s">
        <v>72</v>
      </c>
      <c r="B20" s="19" t="s">
        <v>73</v>
      </c>
      <c r="C20" s="19" t="s">
        <v>74</v>
      </c>
      <c r="D20" s="19" t="s">
        <v>75</v>
      </c>
      <c r="E20" s="19" t="s">
        <v>76</v>
      </c>
      <c r="F20" s="19" t="s">
        <v>97</v>
      </c>
      <c r="I20" s="19" t="s">
        <v>72</v>
      </c>
      <c r="J20" s="19" t="s">
        <v>73</v>
      </c>
      <c r="K20" s="19" t="s">
        <v>74</v>
      </c>
      <c r="L20" s="19" t="s">
        <v>75</v>
      </c>
      <c r="M20" s="19" t="s">
        <v>76</v>
      </c>
      <c r="N20" s="19" t="s">
        <v>97</v>
      </c>
    </row>
    <row r="21" ht="16.5" customHeight="1">
      <c r="A21" s="42"/>
      <c r="B21" s="43"/>
      <c r="C21" s="43"/>
      <c r="D21" s="43"/>
      <c r="E21" s="43"/>
      <c r="F21" s="44"/>
      <c r="I21" s="67" t="s">
        <v>78</v>
      </c>
      <c r="J21" s="19" t="s">
        <v>120</v>
      </c>
      <c r="K21" s="19">
        <v>1.0</v>
      </c>
      <c r="L21" s="19">
        <v>1.0</v>
      </c>
      <c r="M21" s="19" t="str">
        <f>0.93*B5</f>
        <v>106.95</v>
      </c>
      <c r="N21" s="19">
        <v>8.0</v>
      </c>
    </row>
    <row r="22" ht="16.5" customHeight="1">
      <c r="A22" s="45"/>
      <c r="B22" s="46"/>
      <c r="C22" s="46"/>
      <c r="D22" s="46"/>
      <c r="E22" s="46"/>
      <c r="F22" s="47"/>
      <c r="I22" s="68" t="s">
        <v>81</v>
      </c>
      <c r="J22" s="25" t="s">
        <v>120</v>
      </c>
      <c r="K22" s="25">
        <v>1.0</v>
      </c>
      <c r="L22" s="25">
        <v>1.0</v>
      </c>
      <c r="M22" s="25" t="str">
        <f>0.97*B5</f>
        <v>111.55</v>
      </c>
      <c r="N22" s="25">
        <v>9.0</v>
      </c>
    </row>
    <row r="23" ht="16.5" customHeight="1">
      <c r="A23" s="45"/>
      <c r="B23" s="46"/>
      <c r="C23" s="46"/>
      <c r="D23" s="46"/>
      <c r="E23" s="46"/>
      <c r="F23" s="47"/>
      <c r="I23" s="69" t="s">
        <v>84</v>
      </c>
      <c r="J23" s="27" t="s">
        <v>120</v>
      </c>
      <c r="K23" s="27">
        <v>1.0</v>
      </c>
      <c r="L23" s="27">
        <v>1.0</v>
      </c>
      <c r="M23" s="27" t="str">
        <f>1.02*B5</f>
        <v>117.3</v>
      </c>
      <c r="N23" s="70">
        <v>20.0</v>
      </c>
    </row>
    <row r="24" ht="16.5" customHeight="1">
      <c r="A24" s="45" t="s">
        <v>121</v>
      </c>
      <c r="B24" s="46"/>
      <c r="C24" s="46"/>
      <c r="D24" s="46"/>
      <c r="E24" s="46"/>
      <c r="F24" s="47"/>
      <c r="I24" s="67" t="s">
        <v>86</v>
      </c>
      <c r="J24" s="19" t="s">
        <v>122</v>
      </c>
      <c r="K24" s="19">
        <v>1.0</v>
      </c>
      <c r="L24" s="19">
        <v>1.0</v>
      </c>
      <c r="M24" s="19" t="str">
        <f>0.93*E5</f>
        <v>127.875</v>
      </c>
      <c r="N24" s="19">
        <v>8.0</v>
      </c>
    </row>
    <row r="25" ht="16.5" customHeight="1">
      <c r="A25" s="45" t="s">
        <v>123</v>
      </c>
      <c r="B25" s="46"/>
      <c r="C25" s="46"/>
      <c r="D25" s="46"/>
      <c r="E25" s="46"/>
      <c r="F25" s="47"/>
      <c r="I25" s="68" t="s">
        <v>88</v>
      </c>
      <c r="J25" s="25" t="s">
        <v>122</v>
      </c>
      <c r="K25" s="25">
        <v>1.0</v>
      </c>
      <c r="L25" s="25">
        <v>1.0</v>
      </c>
      <c r="M25" s="25" t="str">
        <f>0.97*E5</f>
        <v>133.375</v>
      </c>
      <c r="N25" s="25">
        <v>9.0</v>
      </c>
    </row>
    <row r="26" ht="16.5" customHeight="1">
      <c r="A26" s="45"/>
      <c r="B26" s="46"/>
      <c r="C26" s="46"/>
      <c r="D26" s="46"/>
      <c r="E26" s="46"/>
      <c r="F26" s="47"/>
      <c r="I26" s="69" t="s">
        <v>90</v>
      </c>
      <c r="J26" s="27" t="s">
        <v>122</v>
      </c>
      <c r="K26" s="27">
        <v>1.0</v>
      </c>
      <c r="L26" s="27">
        <v>1.0</v>
      </c>
      <c r="M26" s="27" t="str">
        <f>1.02*E5</f>
        <v>140.25</v>
      </c>
      <c r="N26" s="70">
        <v>20.0</v>
      </c>
    </row>
    <row r="27" ht="16.5" customHeight="1">
      <c r="A27" s="45"/>
      <c r="B27" s="46"/>
      <c r="C27" s="46"/>
      <c r="D27" s="46"/>
      <c r="E27" s="46"/>
      <c r="F27" s="47"/>
      <c r="I27" s="67" t="s">
        <v>91</v>
      </c>
      <c r="J27" s="19" t="s">
        <v>112</v>
      </c>
      <c r="K27" s="19">
        <v>1.0</v>
      </c>
      <c r="L27" s="19">
        <v>1.0</v>
      </c>
      <c r="M27" s="19" t="str">
        <f>0.93*I5</f>
        <v>241.8</v>
      </c>
      <c r="N27" s="19">
        <v>8.0</v>
      </c>
    </row>
    <row r="28" ht="16.5" customHeight="1">
      <c r="A28" s="45"/>
      <c r="B28" s="46"/>
      <c r="C28" s="46"/>
      <c r="D28" s="46"/>
      <c r="E28" s="46"/>
      <c r="F28" s="47"/>
      <c r="I28" s="68" t="s">
        <v>93</v>
      </c>
      <c r="J28" s="25" t="s">
        <v>112</v>
      </c>
      <c r="K28" s="25">
        <v>1.0</v>
      </c>
      <c r="L28" s="25">
        <v>1.0</v>
      </c>
      <c r="M28" s="25" t="str">
        <f>0.97*I5</f>
        <v>252.2</v>
      </c>
      <c r="N28" s="25">
        <v>9.0</v>
      </c>
    </row>
    <row r="29" ht="16.5" customHeight="1">
      <c r="A29" s="64"/>
      <c r="B29" s="65"/>
      <c r="C29" s="65"/>
      <c r="D29" s="65"/>
      <c r="E29" s="65"/>
      <c r="F29" s="66"/>
      <c r="I29" s="69" t="s">
        <v>94</v>
      </c>
      <c r="J29" s="27" t="s">
        <v>112</v>
      </c>
      <c r="K29" s="27">
        <v>1.0</v>
      </c>
      <c r="L29" s="27">
        <v>1.0</v>
      </c>
      <c r="M29" s="27" t="str">
        <f>1.02*I5</f>
        <v>265.2</v>
      </c>
      <c r="N29" s="70">
        <v>20.0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</sheetData>
  <printOptions/>
  <pageMargins bottom="0.75" footer="0.0" header="0.0" left="0.7" right="0.7" top="0.75"/>
  <pageSetup orientation="landscape"/>
  <drawing r:id="rId1"/>
</worksheet>
</file>